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'doc1'!$A$1:$H$300</definedName>
  </definedNames>
  <calcPr fullCalcOnLoad="1"/>
</workbook>
</file>

<file path=xl/sharedStrings.xml><?xml version="1.0" encoding="utf-8"?>
<sst xmlns="http://schemas.openxmlformats.org/spreadsheetml/2006/main" count="601" uniqueCount="205">
  <si>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</si>
  <si>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</si>
  <si>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</si>
  <si>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</si>
  <si>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</si>
  <si>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</si>
  <si>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</si>
  <si>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</si>
  <si>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</si>
  <si>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</si>
  <si>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</si>
  <si>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</si>
  <si>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</si>
  <si>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</si>
  <si>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</si>
  <si>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</si>
  <si>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</si>
  <si>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</si>
  <si>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</si>
  <si>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</si>
  <si>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</si>
  <si>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</si>
  <si>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</si>
  <si>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</si>
  <si>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</si>
  <si>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</si>
  <si>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</si>
  <si>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</si>
  <si>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</si>
  <si>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</si>
  <si>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</si>
  <si>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</si>
  <si>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</si>
  <si>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</si>
  <si>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</si>
  <si>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</si>
  <si>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6050</t>
  </si>
  <si>
    <t>Wydatki inwestycyjne jednostek budżetowych</t>
  </si>
  <si>
    <t>6060</t>
  </si>
  <si>
    <t>Wydatki na zakupy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</si>
  <si>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</si>
  <si>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</si>
  <si>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</si>
  <si>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</si>
  <si>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</si>
  <si>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</si>
  <si>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4170</t>
  </si>
  <si>
    <t>Wynagrodzenia bezosobowe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</si>
  <si>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</si>
  <si>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</si>
  <si>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</si>
  <si>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</si>
  <si>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</si>
  <si>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</si>
  <si>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</si>
  <si>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</si>
  <si>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BeSTia</t>
  </si>
  <si>
    <t>4500</t>
  </si>
  <si>
    <t>Pozostałe podatki na rzecz budżetów jednostek samorządu terytorialnego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</si>
  <si>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</si>
  <si>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</si>
  <si>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</si>
  <si>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</si>
  <si>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</si>
  <si>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</si>
  <si>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</si>
  <si>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</si>
  <si>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</si>
  <si>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</si>
  <si>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</si>
  <si>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</si>
  <si>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4220</t>
  </si>
  <si>
    <t>Zakup środków żywności</t>
  </si>
  <si>
    <t>75023</t>
  </si>
  <si>
    <t>Urzędy gmin (miast i miast na prawach powiatu)</t>
  </si>
  <si>
    <t>4240</t>
  </si>
  <si>
    <t>Zakup pomocy naukowych, dydaktycznych i książek</t>
  </si>
  <si>
    <t>4360</t>
  </si>
  <si>
    <t>Opłaty z tytułu zakupu usług telekomunikacyjnych</t>
  </si>
  <si>
    <t>4410</t>
  </si>
  <si>
    <t>Podróże służbowe krajowe</t>
  </si>
  <si>
    <t>4590</t>
  </si>
  <si>
    <t>Kary i odszkodowania wypłacane na rzecz osób fizycznych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</si>
  <si>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</si>
  <si>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</si>
  <si>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</si>
  <si>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</si>
  <si>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</si>
  <si>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</si>
  <si>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</si>
  <si>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</si>
  <si>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</si>
  <si>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</si>
  <si>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</si>
  <si>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</si>
  <si>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</si>
  <si>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</si>
  <si>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</si>
  <si>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</si>
  <si>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</si>
  <si>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</si>
  <si>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</si>
  <si>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</si>
  <si>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</si>
  <si>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</si>
  <si>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</si>
  <si>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</si>
  <si>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</si>
  <si>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</si>
  <si>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</si>
  <si>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</si>
  <si>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</si>
  <si>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</si>
  <si>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</si>
  <si>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</si>
  <si>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</si>
  <si>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</si>
  <si>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</si>
  <si>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</si>
  <si>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</si>
  <si>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</si>
  <si>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</si>
  <si>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3260</t>
  </si>
  <si>
    <t>Inne formy pomocy dla uczniów</t>
  </si>
  <si>
    <t>80104</t>
  </si>
  <si>
    <t xml:space="preserve">Przedszkola </t>
  </si>
  <si>
    <t>4330</t>
  </si>
  <si>
    <t>Zakup usług przez jednostki samorządu terytorialnego od innych jednostek samorządu terytorialnego</t>
  </si>
  <si>
    <t>80110</t>
  </si>
  <si>
    <t>Gimnazja</t>
  </si>
  <si>
    <t>3240</t>
  </si>
  <si>
    <t>Stypendia dla uczniów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</si>
  <si>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</si>
  <si>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</si>
  <si>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</si>
  <si>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</si>
  <si>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</si>
  <si>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</si>
  <si>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80148</t>
  </si>
  <si>
    <t>Stołówki szkolne i przedszkolne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</si>
  <si>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</si>
  <si>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</si>
  <si>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</si>
  <si>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</si>
  <si>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</si>
  <si>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</si>
  <si>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</si>
  <si>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</si>
  <si>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</si>
  <si>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</si>
  <si>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</si>
  <si>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</si>
  <si>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</si>
  <si>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</si>
  <si>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</si>
  <si>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852</t>
  </si>
  <si>
    <t>Pomoc społeczna</t>
  </si>
  <si>
    <t>85203</t>
  </si>
  <si>
    <t>Ośrodki wsparcia</t>
  </si>
  <si>
    <t>85212</t>
  </si>
  <si>
    <t>Świadczenia rodzinne, świadczenia z funduszu alimentacyjnego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</si>
  <si>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</si>
  <si>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</si>
  <si>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</si>
  <si>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</si>
  <si>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</si>
  <si>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</si>
  <si>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</si>
  <si>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</si>
  <si>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</si>
  <si>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</si>
  <si>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</si>
  <si>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</si>
  <si>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</si>
  <si>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</si>
  <si>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</si>
  <si>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</si>
  <si>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</si>
  <si>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</si>
  <si>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</si>
  <si>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85495</t>
  </si>
  <si>
    <t>900</t>
  </si>
  <si>
    <t>Gospodarka komunalna i ochrona środowiska</t>
  </si>
  <si>
    <t>90002</t>
  </si>
  <si>
    <t>Gospodarka odpadami</t>
  </si>
  <si>
    <t>90005</t>
  </si>
  <si>
    <t>Ochrona powietrza atmosferycznego i klimatu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</si>
  <si>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</si>
  <si>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</si>
  <si>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</si>
  <si>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</si>
  <si>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</si>
  <si>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</si>
  <si>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</si>
  <si>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</si>
  <si>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</si>
  <si>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</si>
  <si>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</t>
  </si>
  <si>
    <t>92695</t>
  </si>
  <si>
    <t>2630</t>
  </si>
  <si>
    <t>Dotacja przedmiotowa z budżetu dla jednostek niezaliczanych do sektora finansów publicznych</t>
  </si>
  <si>
    <t>Razem:</t>
  </si>
  <si>
    <t>Plan</t>
  </si>
  <si>
    <t>% wykonania</t>
  </si>
  <si>
    <t>Wykonanie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</si>
</sst>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33" borderId="0" xfId="0" applyNumberFormat="1" applyFont="1" applyFill="1" applyAlignment="1" applyProtection="1">
      <alignment horizontal="right" vertical="center" wrapText="1"/>
      <protection locked="0"/>
    </xf>
    <xf numFmtId="10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11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36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0" fontId="4" fillId="37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1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5"/>
  <sheetViews>
    <sheetView showGridLines="0" tabSelected="1" view="pageBreakPreview" zoomScale="60" workbookViewId="0" topLeftCell="A178">
      <selection activeCell="F59" sqref="F5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2.66015625" style="0" customWidth="1"/>
    <col min="5" max="5" width="63" style="0" customWidth="1"/>
    <col min="6" max="6" width="14.5" style="20" customWidth="1"/>
    <col min="7" max="7" width="17" style="20" customWidth="1"/>
    <col min="8" max="8" width="16" style="26" customWidth="1"/>
    <col min="9" max="9" width="9.33203125" style="3" customWidth="1"/>
    <col min="10" max="10" width="13.83203125" style="0" bestFit="1" customWidth="1"/>
  </cols>
  <sheetData>
    <row r="1" ht="46.5" customHeight="1"/>
    <row r="2" spans="2:6" ht="34.5" customHeight="1">
      <c r="B2" s="1"/>
      <c r="C2" s="1"/>
      <c r="D2" s="1"/>
      <c r="E2" s="1"/>
      <c r="F2" s="21"/>
    </row>
    <row r="3" spans="2:9" s="6" customFormat="1" ht="16.5" customHeight="1">
      <c r="B3" s="4" t="s">
        <v>0</v>
      </c>
      <c r="C3" s="4" t="s">
        <v>1</v>
      </c>
      <c r="D3" s="4" t="s">
        <v>2</v>
      </c>
      <c r="E3" s="4" t="s">
        <v>3</v>
      </c>
      <c r="F3" s="18" t="s">
        <v>202</v>
      </c>
      <c r="G3" s="19" t="s">
        <v>204</v>
      </c>
      <c r="H3" s="27" t="s">
        <v>203</v>
      </c>
      <c r="I3" s="5"/>
    </row>
    <row r="4" spans="2:9" s="6" customFormat="1" ht="16.5" customHeight="1">
      <c r="B4" s="7" t="s">
        <v>4</v>
      </c>
      <c r="C4" s="7"/>
      <c r="D4" s="7"/>
      <c r="E4" s="8" t="s">
        <v>5</v>
      </c>
      <c r="F4" s="9">
        <f>F5+F22+F24</f>
        <v>835763.2000000001</v>
      </c>
      <c r="G4" s="9">
        <f>G5+G22+G24</f>
        <v>443909</v>
      </c>
      <c r="H4" s="32">
        <f>G4/F4</f>
        <v>0.5311420746929273</v>
      </c>
      <c r="I4" s="5"/>
    </row>
    <row r="5" spans="2:9" s="6" customFormat="1" ht="16.5" customHeight="1">
      <c r="B5" s="10"/>
      <c r="C5" s="11" t="s">
        <v>6</v>
      </c>
      <c r="D5" s="11"/>
      <c r="E5" s="12" t="s">
        <v>7</v>
      </c>
      <c r="F5" s="13">
        <f>SUM(F6:F21)</f>
        <v>582244.06</v>
      </c>
      <c r="G5" s="13">
        <f>SUM(G6:G21)</f>
        <v>200257.15999999997</v>
      </c>
      <c r="H5" s="29">
        <f aca="true" t="shared" si="0" ref="H5:H66">G5/F5</f>
        <v>0.34394023702019383</v>
      </c>
      <c r="I5" s="5"/>
    </row>
    <row r="6" spans="2:9" s="6" customFormat="1" ht="16.5" customHeight="1">
      <c r="B6" s="10"/>
      <c r="C6" s="10"/>
      <c r="D6" s="14" t="s">
        <v>8</v>
      </c>
      <c r="E6" s="15" t="s">
        <v>9</v>
      </c>
      <c r="F6" s="16">
        <v>625</v>
      </c>
      <c r="G6" s="23">
        <v>624.52</v>
      </c>
      <c r="H6" s="22">
        <f t="shared" si="0"/>
        <v>0.999232</v>
      </c>
      <c r="I6" s="5"/>
    </row>
    <row r="7" spans="2:9" s="6" customFormat="1" ht="16.5" customHeight="1">
      <c r="B7" s="10"/>
      <c r="C7" s="10"/>
      <c r="D7" s="14" t="s">
        <v>10</v>
      </c>
      <c r="E7" s="15" t="s">
        <v>11</v>
      </c>
      <c r="F7" s="16">
        <v>90810</v>
      </c>
      <c r="G7" s="23">
        <v>43278.19</v>
      </c>
      <c r="H7" s="22">
        <f t="shared" si="0"/>
        <v>0.47657956172227733</v>
      </c>
      <c r="I7" s="5"/>
    </row>
    <row r="8" spans="2:9" s="6" customFormat="1" ht="16.5" customHeight="1">
      <c r="B8" s="10"/>
      <c r="C8" s="10"/>
      <c r="D8" s="14" t="s">
        <v>12</v>
      </c>
      <c r="E8" s="15" t="s">
        <v>13</v>
      </c>
      <c r="F8" s="16">
        <v>6910</v>
      </c>
      <c r="G8" s="23">
        <v>6900.91</v>
      </c>
      <c r="H8" s="22">
        <f t="shared" si="0"/>
        <v>0.998684515195369</v>
      </c>
      <c r="I8" s="5"/>
    </row>
    <row r="9" spans="2:9" s="6" customFormat="1" ht="16.5" customHeight="1">
      <c r="B9" s="10"/>
      <c r="C9" s="10"/>
      <c r="D9" s="14" t="s">
        <v>14</v>
      </c>
      <c r="E9" s="15" t="s">
        <v>15</v>
      </c>
      <c r="F9" s="16">
        <v>16795</v>
      </c>
      <c r="G9" s="23">
        <v>8588.62</v>
      </c>
      <c r="H9" s="22">
        <f t="shared" si="0"/>
        <v>0.5113795772551355</v>
      </c>
      <c r="I9" s="5"/>
    </row>
    <row r="10" spans="2:9" s="6" customFormat="1" ht="16.5" customHeight="1">
      <c r="B10" s="10"/>
      <c r="C10" s="10"/>
      <c r="D10" s="14" t="s">
        <v>16</v>
      </c>
      <c r="E10" s="15" t="s">
        <v>17</v>
      </c>
      <c r="F10" s="16">
        <v>2394</v>
      </c>
      <c r="G10" s="23">
        <v>1226.13</v>
      </c>
      <c r="H10" s="22">
        <f t="shared" si="0"/>
        <v>0.5121679197994988</v>
      </c>
      <c r="I10" s="5"/>
    </row>
    <row r="11" spans="2:9" s="6" customFormat="1" ht="16.5" customHeight="1">
      <c r="B11" s="10"/>
      <c r="C11" s="10"/>
      <c r="D11" s="14" t="s">
        <v>18</v>
      </c>
      <c r="E11" s="15" t="s">
        <v>19</v>
      </c>
      <c r="F11" s="16">
        <v>21375</v>
      </c>
      <c r="G11" s="23">
        <v>3796.75</v>
      </c>
      <c r="H11" s="22">
        <f t="shared" si="0"/>
        <v>0.17762573099415205</v>
      </c>
      <c r="I11" s="5"/>
    </row>
    <row r="12" spans="2:9" s="6" customFormat="1" ht="16.5" customHeight="1">
      <c r="B12" s="10"/>
      <c r="C12" s="10"/>
      <c r="D12" s="14" t="s">
        <v>20</v>
      </c>
      <c r="E12" s="15" t="s">
        <v>21</v>
      </c>
      <c r="F12" s="16">
        <v>71400</v>
      </c>
      <c r="G12" s="23">
        <v>33512.28</v>
      </c>
      <c r="H12" s="22">
        <f t="shared" si="0"/>
        <v>0.46935966386554623</v>
      </c>
      <c r="I12" s="5"/>
    </row>
    <row r="13" spans="2:9" s="6" customFormat="1" ht="16.5" customHeight="1">
      <c r="B13" s="10"/>
      <c r="C13" s="10"/>
      <c r="D13" s="14" t="s">
        <v>22</v>
      </c>
      <c r="E13" s="15" t="s">
        <v>23</v>
      </c>
      <c r="F13" s="16">
        <v>43000</v>
      </c>
      <c r="G13" s="23">
        <v>0</v>
      </c>
      <c r="H13" s="22">
        <f t="shared" si="0"/>
        <v>0</v>
      </c>
      <c r="I13" s="5"/>
    </row>
    <row r="14" spans="2:9" s="6" customFormat="1" ht="16.5" customHeight="1">
      <c r="B14" s="10"/>
      <c r="C14" s="10"/>
      <c r="D14" s="14" t="s">
        <v>24</v>
      </c>
      <c r="E14" s="15" t="s">
        <v>25</v>
      </c>
      <c r="F14" s="16">
        <v>153</v>
      </c>
      <c r="G14" s="23">
        <v>153</v>
      </c>
      <c r="H14" s="22">
        <f t="shared" si="0"/>
        <v>1</v>
      </c>
      <c r="I14" s="5"/>
    </row>
    <row r="15" spans="2:9" s="6" customFormat="1" ht="16.5" customHeight="1">
      <c r="B15" s="10"/>
      <c r="C15" s="10"/>
      <c r="D15" s="14" t="s">
        <v>26</v>
      </c>
      <c r="E15" s="15" t="s">
        <v>27</v>
      </c>
      <c r="F15" s="16">
        <v>29474.06</v>
      </c>
      <c r="G15" s="23">
        <v>17449.7</v>
      </c>
      <c r="H15" s="22">
        <f t="shared" si="0"/>
        <v>0.5920358444001268</v>
      </c>
      <c r="I15" s="5"/>
    </row>
    <row r="16" spans="2:9" s="6" customFormat="1" ht="16.5" customHeight="1">
      <c r="B16" s="10"/>
      <c r="C16" s="10"/>
      <c r="D16" s="14" t="s">
        <v>28</v>
      </c>
      <c r="E16" s="15" t="s">
        <v>29</v>
      </c>
      <c r="F16" s="16">
        <v>18000</v>
      </c>
      <c r="G16" s="23">
        <v>10281</v>
      </c>
      <c r="H16" s="22">
        <f t="shared" si="0"/>
        <v>0.5711666666666667</v>
      </c>
      <c r="I16" s="5"/>
    </row>
    <row r="17" spans="2:9" s="6" customFormat="1" ht="16.5" customHeight="1">
      <c r="B17" s="10"/>
      <c r="C17" s="10"/>
      <c r="D17" s="14" t="s">
        <v>30</v>
      </c>
      <c r="E17" s="15" t="s">
        <v>31</v>
      </c>
      <c r="F17" s="16">
        <v>3008</v>
      </c>
      <c r="G17" s="23">
        <v>2256</v>
      </c>
      <c r="H17" s="22">
        <f t="shared" si="0"/>
        <v>0.75</v>
      </c>
      <c r="I17" s="5"/>
    </row>
    <row r="18" spans="2:9" s="6" customFormat="1" ht="16.5" customHeight="1">
      <c r="B18" s="10"/>
      <c r="C18" s="10"/>
      <c r="D18" s="14" t="s">
        <v>32</v>
      </c>
      <c r="E18" s="15" t="s">
        <v>33</v>
      </c>
      <c r="F18" s="16">
        <v>105000</v>
      </c>
      <c r="G18" s="23">
        <v>52482</v>
      </c>
      <c r="H18" s="22">
        <f t="shared" si="0"/>
        <v>0.49982857142857146</v>
      </c>
      <c r="I18" s="5"/>
    </row>
    <row r="19" spans="2:9" s="6" customFormat="1" ht="16.5" customHeight="1">
      <c r="B19" s="10"/>
      <c r="C19" s="10"/>
      <c r="D19" s="14" t="s">
        <v>34</v>
      </c>
      <c r="E19" s="15" t="s">
        <v>35</v>
      </c>
      <c r="F19" s="16">
        <v>58300</v>
      </c>
      <c r="G19" s="23">
        <v>19708.06</v>
      </c>
      <c r="H19" s="22">
        <f t="shared" si="0"/>
        <v>0.3380456260720412</v>
      </c>
      <c r="I19" s="5"/>
    </row>
    <row r="20" spans="2:9" s="6" customFormat="1" ht="16.5" customHeight="1">
      <c r="B20" s="10"/>
      <c r="C20" s="10"/>
      <c r="D20" s="14" t="s">
        <v>36</v>
      </c>
      <c r="E20" s="15" t="s">
        <v>37</v>
      </c>
      <c r="F20" s="16">
        <v>100000</v>
      </c>
      <c r="G20" s="23">
        <v>0</v>
      </c>
      <c r="H20" s="22">
        <f t="shared" si="0"/>
        <v>0</v>
      </c>
      <c r="I20" s="5"/>
    </row>
    <row r="21" spans="2:9" s="6" customFormat="1" ht="16.5" customHeight="1">
      <c r="B21" s="10"/>
      <c r="C21" s="10"/>
      <c r="D21" s="14" t="s">
        <v>38</v>
      </c>
      <c r="E21" s="15" t="s">
        <v>39</v>
      </c>
      <c r="F21" s="16">
        <v>15000</v>
      </c>
      <c r="G21" s="23">
        <v>0</v>
      </c>
      <c r="H21" s="22">
        <f t="shared" si="0"/>
        <v>0</v>
      </c>
      <c r="I21" s="5"/>
    </row>
    <row r="22" spans="2:9" s="6" customFormat="1" ht="16.5" customHeight="1">
      <c r="B22" s="10"/>
      <c r="C22" s="11" t="s">
        <v>40</v>
      </c>
      <c r="D22" s="11"/>
      <c r="E22" s="12" t="s">
        <v>41</v>
      </c>
      <c r="F22" s="13">
        <f>F23</f>
        <v>18100</v>
      </c>
      <c r="G22" s="13">
        <f>G23</f>
        <v>8732.7</v>
      </c>
      <c r="H22" s="29">
        <f t="shared" si="0"/>
        <v>0.48246961325966853</v>
      </c>
      <c r="I22" s="5"/>
    </row>
    <row r="23" spans="2:9" s="6" customFormat="1" ht="28.5" customHeight="1">
      <c r="B23" s="10"/>
      <c r="C23" s="10"/>
      <c r="D23" s="14" t="s">
        <v>42</v>
      </c>
      <c r="E23" s="15" t="s">
        <v>43</v>
      </c>
      <c r="F23" s="16">
        <v>18100</v>
      </c>
      <c r="G23" s="23">
        <v>8732.7</v>
      </c>
      <c r="H23" s="22">
        <f t="shared" si="0"/>
        <v>0.48246961325966853</v>
      </c>
      <c r="I23" s="5"/>
    </row>
    <row r="24" spans="2:9" s="6" customFormat="1" ht="16.5" customHeight="1">
      <c r="B24" s="10"/>
      <c r="C24" s="11" t="s">
        <v>44</v>
      </c>
      <c r="D24" s="11"/>
      <c r="E24" s="12" t="s">
        <v>45</v>
      </c>
      <c r="F24" s="13">
        <f>SUM(F25:F29)</f>
        <v>235419.14</v>
      </c>
      <c r="G24" s="13">
        <f>SUM(G25:G29)</f>
        <v>234919.14</v>
      </c>
      <c r="H24" s="29">
        <f t="shared" si="0"/>
        <v>0.9978761285084976</v>
      </c>
      <c r="I24" s="5"/>
    </row>
    <row r="25" spans="2:9" s="6" customFormat="1" ht="16.5" customHeight="1">
      <c r="B25" s="10"/>
      <c r="C25" s="10"/>
      <c r="D25" s="14" t="s">
        <v>14</v>
      </c>
      <c r="E25" s="15" t="s">
        <v>15</v>
      </c>
      <c r="F25" s="16">
        <v>658.86</v>
      </c>
      <c r="G25" s="23">
        <v>658.86</v>
      </c>
      <c r="H25" s="22">
        <f t="shared" si="0"/>
        <v>1</v>
      </c>
      <c r="I25" s="5"/>
    </row>
    <row r="26" spans="2:9" s="6" customFormat="1" ht="16.5" customHeight="1">
      <c r="B26" s="10"/>
      <c r="C26" s="10"/>
      <c r="D26" s="14" t="s">
        <v>16</v>
      </c>
      <c r="E26" s="15" t="s">
        <v>17</v>
      </c>
      <c r="F26" s="16">
        <v>94.4</v>
      </c>
      <c r="G26" s="23">
        <v>94.4</v>
      </c>
      <c r="H26" s="22">
        <f t="shared" si="0"/>
        <v>1</v>
      </c>
      <c r="I26" s="5"/>
    </row>
    <row r="27" spans="2:9" s="6" customFormat="1" ht="16.5" customHeight="1">
      <c r="B27" s="10"/>
      <c r="C27" s="10"/>
      <c r="D27" s="14" t="s">
        <v>46</v>
      </c>
      <c r="E27" s="15" t="s">
        <v>47</v>
      </c>
      <c r="F27" s="16">
        <v>3853</v>
      </c>
      <c r="G27" s="23">
        <v>3853</v>
      </c>
      <c r="H27" s="22">
        <f t="shared" si="0"/>
        <v>1</v>
      </c>
      <c r="I27" s="5"/>
    </row>
    <row r="28" spans="2:9" s="6" customFormat="1" ht="16.5" customHeight="1">
      <c r="B28" s="10"/>
      <c r="C28" s="10"/>
      <c r="D28" s="14" t="s">
        <v>18</v>
      </c>
      <c r="E28" s="15" t="s">
        <v>19</v>
      </c>
      <c r="F28" s="16">
        <v>500</v>
      </c>
      <c r="G28" s="23">
        <v>0</v>
      </c>
      <c r="H28" s="22">
        <f t="shared" si="0"/>
        <v>0</v>
      </c>
      <c r="I28" s="5"/>
    </row>
    <row r="29" spans="2:9" s="6" customFormat="1" ht="16.5" customHeight="1">
      <c r="B29" s="10"/>
      <c r="C29" s="10"/>
      <c r="D29" s="14" t="s">
        <v>28</v>
      </c>
      <c r="E29" s="15" t="s">
        <v>29</v>
      </c>
      <c r="F29" s="16">
        <v>230312.88</v>
      </c>
      <c r="G29" s="23">
        <v>230312.88</v>
      </c>
      <c r="H29" s="22">
        <f t="shared" si="0"/>
        <v>1</v>
      </c>
      <c r="I29" s="5"/>
    </row>
    <row r="30" spans="2:9" s="6" customFormat="1" ht="16.5" customHeight="1">
      <c r="B30" s="7" t="s">
        <v>48</v>
      </c>
      <c r="C30" s="7"/>
      <c r="D30" s="7"/>
      <c r="E30" s="8" t="s">
        <v>49</v>
      </c>
      <c r="F30" s="9">
        <f>F31</f>
        <v>644634.5800000001</v>
      </c>
      <c r="G30" s="9">
        <f>G31</f>
        <v>28311.949999999997</v>
      </c>
      <c r="H30" s="32">
        <f t="shared" si="0"/>
        <v>0.0439193783243834</v>
      </c>
      <c r="I30" s="5"/>
    </row>
    <row r="31" spans="2:9" s="6" customFormat="1" ht="16.5" customHeight="1">
      <c r="B31" s="10"/>
      <c r="C31" s="11" t="s">
        <v>50</v>
      </c>
      <c r="D31" s="11"/>
      <c r="E31" s="12" t="s">
        <v>51</v>
      </c>
      <c r="F31" s="13">
        <f>SUM(F32:F37)</f>
        <v>644634.5800000001</v>
      </c>
      <c r="G31" s="13">
        <f>SUM(G32:G37)</f>
        <v>28311.949999999997</v>
      </c>
      <c r="H31" s="29">
        <f t="shared" si="0"/>
        <v>0.0439193783243834</v>
      </c>
      <c r="I31" s="5"/>
    </row>
    <row r="32" spans="2:9" s="6" customFormat="1" ht="16.5" customHeight="1">
      <c r="B32" s="10"/>
      <c r="C32" s="10"/>
      <c r="D32" s="14" t="s">
        <v>18</v>
      </c>
      <c r="E32" s="15" t="s">
        <v>19</v>
      </c>
      <c r="F32" s="16">
        <v>111678.44</v>
      </c>
      <c r="G32" s="23">
        <v>14210.14</v>
      </c>
      <c r="H32" s="22">
        <f t="shared" si="0"/>
        <v>0.12724156963510594</v>
      </c>
      <c r="I32" s="5"/>
    </row>
    <row r="33" spans="2:9" s="6" customFormat="1" ht="16.5" customHeight="1">
      <c r="B33" s="10"/>
      <c r="C33" s="10"/>
      <c r="D33" s="14" t="s">
        <v>22</v>
      </c>
      <c r="E33" s="15" t="s">
        <v>23</v>
      </c>
      <c r="F33" s="16">
        <v>106000</v>
      </c>
      <c r="G33" s="23">
        <v>0</v>
      </c>
      <c r="H33" s="22">
        <f t="shared" si="0"/>
        <v>0</v>
      </c>
      <c r="I33" s="5"/>
    </row>
    <row r="34" spans="2:9" s="6" customFormat="1" ht="16.5" customHeight="1">
      <c r="B34" s="10"/>
      <c r="C34" s="10"/>
      <c r="D34" s="14" t="s">
        <v>26</v>
      </c>
      <c r="E34" s="15" t="s">
        <v>27</v>
      </c>
      <c r="F34" s="16">
        <v>72464.39</v>
      </c>
      <c r="G34" s="23">
        <v>10641.81</v>
      </c>
      <c r="H34" s="22">
        <f t="shared" si="0"/>
        <v>0.14685571768423084</v>
      </c>
      <c r="I34" s="5"/>
    </row>
    <row r="35" spans="2:9" s="6" customFormat="1" ht="16.5" customHeight="1">
      <c r="B35" s="10"/>
      <c r="C35" s="10"/>
      <c r="D35" s="14" t="s">
        <v>28</v>
      </c>
      <c r="E35" s="15" t="s">
        <v>29</v>
      </c>
      <c r="F35" s="16">
        <v>500</v>
      </c>
      <c r="G35" s="23">
        <v>60</v>
      </c>
      <c r="H35" s="22">
        <f t="shared" si="0"/>
        <v>0.12</v>
      </c>
      <c r="I35" s="5"/>
    </row>
    <row r="36" spans="2:9" s="6" customFormat="1" ht="16.5" customHeight="1">
      <c r="B36" s="10"/>
      <c r="C36" s="10"/>
      <c r="D36" s="14" t="s">
        <v>36</v>
      </c>
      <c r="E36" s="15" t="s">
        <v>37</v>
      </c>
      <c r="F36" s="16">
        <v>248991.75</v>
      </c>
      <c r="G36" s="23">
        <v>3400</v>
      </c>
      <c r="H36" s="22">
        <f t="shared" si="0"/>
        <v>0.013655070900943506</v>
      </c>
      <c r="I36" s="5"/>
    </row>
    <row r="37" spans="2:9" s="6" customFormat="1" ht="16.5" customHeight="1">
      <c r="B37" s="10"/>
      <c r="C37" s="10"/>
      <c r="D37" s="14" t="s">
        <v>38</v>
      </c>
      <c r="E37" s="15" t="s">
        <v>39</v>
      </c>
      <c r="F37" s="16">
        <v>105000</v>
      </c>
      <c r="G37" s="23">
        <v>0</v>
      </c>
      <c r="H37" s="22">
        <f t="shared" si="0"/>
        <v>0</v>
      </c>
      <c r="I37" s="5"/>
    </row>
    <row r="38" spans="2:9" s="6" customFormat="1" ht="16.5" customHeight="1">
      <c r="B38" s="7" t="s">
        <v>52</v>
      </c>
      <c r="C38" s="7"/>
      <c r="D38" s="7"/>
      <c r="E38" s="8" t="s">
        <v>53</v>
      </c>
      <c r="F38" s="9">
        <f>F39</f>
        <v>281579.99</v>
      </c>
      <c r="G38" s="9">
        <f>G39</f>
        <v>68595.53</v>
      </c>
      <c r="H38" s="32">
        <f t="shared" si="0"/>
        <v>0.24360939142017868</v>
      </c>
      <c r="I38" s="5"/>
    </row>
    <row r="39" spans="2:9" s="6" customFormat="1" ht="16.5" customHeight="1">
      <c r="B39" s="10"/>
      <c r="C39" s="11" t="s">
        <v>54</v>
      </c>
      <c r="D39" s="11"/>
      <c r="E39" s="12" t="s">
        <v>55</v>
      </c>
      <c r="F39" s="13">
        <f>SUM(F40:F48)</f>
        <v>281579.99</v>
      </c>
      <c r="G39" s="13">
        <f>SUM(G40:G48)</f>
        <v>68595.53</v>
      </c>
      <c r="H39" s="29">
        <f t="shared" si="0"/>
        <v>0.24360939142017868</v>
      </c>
      <c r="I39" s="5"/>
    </row>
    <row r="40" spans="2:9" s="6" customFormat="1" ht="16.5" customHeight="1">
      <c r="B40" s="10"/>
      <c r="C40" s="10"/>
      <c r="D40" s="14" t="s">
        <v>18</v>
      </c>
      <c r="E40" s="15" t="s">
        <v>19</v>
      </c>
      <c r="F40" s="16">
        <v>40687.19</v>
      </c>
      <c r="G40" s="23">
        <v>18220.31</v>
      </c>
      <c r="H40" s="22">
        <f t="shared" si="0"/>
        <v>0.4478144103832189</v>
      </c>
      <c r="I40" s="5"/>
    </row>
    <row r="41" spans="2:9" s="6" customFormat="1" ht="16.5" customHeight="1">
      <c r="B41" s="10"/>
      <c r="C41" s="10"/>
      <c r="D41" s="14" t="s">
        <v>20</v>
      </c>
      <c r="E41" s="15" t="s">
        <v>21</v>
      </c>
      <c r="F41" s="16">
        <v>9500</v>
      </c>
      <c r="G41" s="23">
        <v>3595.62</v>
      </c>
      <c r="H41" s="22">
        <f t="shared" si="0"/>
        <v>0.37848631578947367</v>
      </c>
      <c r="I41" s="5"/>
    </row>
    <row r="42" spans="2:9" s="6" customFormat="1" ht="16.5" customHeight="1">
      <c r="B42" s="10"/>
      <c r="C42" s="10"/>
      <c r="D42" s="14" t="s">
        <v>22</v>
      </c>
      <c r="E42" s="15" t="s">
        <v>23</v>
      </c>
      <c r="F42" s="16">
        <v>39856.47</v>
      </c>
      <c r="G42" s="23">
        <v>6600</v>
      </c>
      <c r="H42" s="22">
        <f t="shared" si="0"/>
        <v>0.1655941933643396</v>
      </c>
      <c r="I42" s="5"/>
    </row>
    <row r="43" spans="2:9" s="6" customFormat="1" ht="16.5" customHeight="1">
      <c r="B43" s="10"/>
      <c r="C43" s="10"/>
      <c r="D43" s="14" t="s">
        <v>26</v>
      </c>
      <c r="E43" s="15" t="s">
        <v>27</v>
      </c>
      <c r="F43" s="16">
        <v>61697.57</v>
      </c>
      <c r="G43" s="23">
        <v>35039.6</v>
      </c>
      <c r="H43" s="22">
        <f t="shared" si="0"/>
        <v>0.5679251224967207</v>
      </c>
      <c r="I43" s="5"/>
    </row>
    <row r="44" spans="2:9" s="6" customFormat="1" ht="16.5" customHeight="1">
      <c r="B44" s="10"/>
      <c r="C44" s="10"/>
      <c r="D44" s="14" t="s">
        <v>28</v>
      </c>
      <c r="E44" s="15" t="s">
        <v>29</v>
      </c>
      <c r="F44" s="16">
        <v>1500</v>
      </c>
      <c r="G44" s="23">
        <v>204</v>
      </c>
      <c r="H44" s="22">
        <f t="shared" si="0"/>
        <v>0.136</v>
      </c>
      <c r="I44" s="5"/>
    </row>
    <row r="45" spans="2:9" s="6" customFormat="1" ht="16.5" customHeight="1">
      <c r="B45" s="10"/>
      <c r="C45" s="10"/>
      <c r="D45" s="14" t="s">
        <v>32</v>
      </c>
      <c r="E45" s="15" t="s">
        <v>33</v>
      </c>
      <c r="F45" s="16">
        <v>5090</v>
      </c>
      <c r="G45" s="23">
        <v>4266</v>
      </c>
      <c r="H45" s="22">
        <f t="shared" si="0"/>
        <v>0.8381139489194499</v>
      </c>
      <c r="I45" s="5"/>
    </row>
    <row r="46" spans="2:9" s="6" customFormat="1" ht="24.75" customHeight="1">
      <c r="B46" s="10"/>
      <c r="C46" s="10"/>
      <c r="D46" s="14" t="s">
        <v>57</v>
      </c>
      <c r="E46" s="15" t="s">
        <v>58</v>
      </c>
      <c r="F46" s="16">
        <v>670</v>
      </c>
      <c r="G46" s="23">
        <v>670</v>
      </c>
      <c r="H46" s="22">
        <f t="shared" si="0"/>
        <v>1</v>
      </c>
      <c r="I46" s="5"/>
    </row>
    <row r="47" spans="2:9" s="6" customFormat="1" ht="16.5" customHeight="1">
      <c r="B47" s="10"/>
      <c r="C47" s="10"/>
      <c r="D47" s="14" t="s">
        <v>36</v>
      </c>
      <c r="E47" s="15" t="s">
        <v>37</v>
      </c>
      <c r="F47" s="16">
        <v>102578.76</v>
      </c>
      <c r="G47" s="23">
        <v>0</v>
      </c>
      <c r="H47" s="22">
        <f t="shared" si="0"/>
        <v>0</v>
      </c>
      <c r="I47" s="5"/>
    </row>
    <row r="48" spans="2:9" s="6" customFormat="1" ht="16.5" customHeight="1">
      <c r="B48" s="10"/>
      <c r="C48" s="10"/>
      <c r="D48" s="14" t="s">
        <v>38</v>
      </c>
      <c r="E48" s="15" t="s">
        <v>39</v>
      </c>
      <c r="F48" s="16">
        <v>20000</v>
      </c>
      <c r="G48" s="23">
        <v>0</v>
      </c>
      <c r="H48" s="22">
        <f t="shared" si="0"/>
        <v>0</v>
      </c>
      <c r="I48" s="5"/>
    </row>
    <row r="49" spans="2:9" s="6" customFormat="1" ht="16.5" customHeight="1">
      <c r="B49" s="7" t="s">
        <v>59</v>
      </c>
      <c r="C49" s="7"/>
      <c r="D49" s="7"/>
      <c r="E49" s="8" t="s">
        <v>60</v>
      </c>
      <c r="F49" s="9">
        <f>F50</f>
        <v>28084</v>
      </c>
      <c r="G49" s="9">
        <f>G50</f>
        <v>588.06</v>
      </c>
      <c r="H49" s="32">
        <f t="shared" si="0"/>
        <v>0.02093932488249537</v>
      </c>
      <c r="I49" s="5"/>
    </row>
    <row r="50" spans="2:9" s="6" customFormat="1" ht="16.5" customHeight="1">
      <c r="B50" s="10"/>
      <c r="C50" s="11" t="s">
        <v>61</v>
      </c>
      <c r="D50" s="11"/>
      <c r="E50" s="12" t="s">
        <v>62</v>
      </c>
      <c r="F50" s="13">
        <f>SUM(F51:F52)</f>
        <v>28084</v>
      </c>
      <c r="G50" s="13">
        <f>SUM(G51:G52)</f>
        <v>588.06</v>
      </c>
      <c r="H50" s="29">
        <f t="shared" si="0"/>
        <v>0.02093932488249537</v>
      </c>
      <c r="I50" s="5"/>
    </row>
    <row r="51" spans="2:9" s="6" customFormat="1" ht="16.5" customHeight="1">
      <c r="B51" s="10"/>
      <c r="C51" s="10"/>
      <c r="D51" s="14" t="s">
        <v>26</v>
      </c>
      <c r="E51" s="15" t="s">
        <v>27</v>
      </c>
      <c r="F51" s="16">
        <v>2500</v>
      </c>
      <c r="G51" s="23">
        <v>588.06</v>
      </c>
      <c r="H51" s="22">
        <f t="shared" si="0"/>
        <v>0.235224</v>
      </c>
      <c r="I51" s="5"/>
    </row>
    <row r="52" spans="2:9" s="6" customFormat="1" ht="16.5" customHeight="1">
      <c r="B52" s="10"/>
      <c r="C52" s="10"/>
      <c r="D52" s="14" t="s">
        <v>36</v>
      </c>
      <c r="E52" s="15" t="s">
        <v>37</v>
      </c>
      <c r="F52" s="16">
        <v>25584</v>
      </c>
      <c r="G52" s="23">
        <v>0</v>
      </c>
      <c r="H52" s="22">
        <f t="shared" si="0"/>
        <v>0</v>
      </c>
      <c r="I52" s="5"/>
    </row>
    <row r="53" spans="2:9" s="6" customFormat="1" ht="16.5" customHeight="1">
      <c r="B53" s="7" t="s">
        <v>63</v>
      </c>
      <c r="C53" s="7"/>
      <c r="D53" s="7"/>
      <c r="E53" s="8" t="s">
        <v>64</v>
      </c>
      <c r="F53" s="9">
        <f>F54+F56+F61+F82+F86</f>
        <v>1956229.0100000002</v>
      </c>
      <c r="G53" s="9">
        <f>G54+G56+G61+G82+G86</f>
        <v>931273.4100000001</v>
      </c>
      <c r="H53" s="32">
        <f t="shared" si="0"/>
        <v>0.4760554133690104</v>
      </c>
      <c r="I53" s="5"/>
    </row>
    <row r="54" spans="2:9" s="6" customFormat="1" ht="16.5" customHeight="1">
      <c r="B54" s="10"/>
      <c r="C54" s="11" t="s">
        <v>65</v>
      </c>
      <c r="D54" s="11"/>
      <c r="E54" s="12" t="s">
        <v>66</v>
      </c>
      <c r="F54" s="13">
        <f>F55</f>
        <v>33050</v>
      </c>
      <c r="G54" s="13">
        <f>G55</f>
        <v>17862</v>
      </c>
      <c r="H54" s="29">
        <f t="shared" si="0"/>
        <v>0.5404538577912255</v>
      </c>
      <c r="I54" s="5"/>
    </row>
    <row r="55" spans="2:9" s="6" customFormat="1" ht="16.5" customHeight="1">
      <c r="B55" s="10"/>
      <c r="C55" s="10"/>
      <c r="D55" s="14" t="s">
        <v>10</v>
      </c>
      <c r="E55" s="15" t="s">
        <v>11</v>
      </c>
      <c r="F55" s="16">
        <v>33050</v>
      </c>
      <c r="G55" s="23">
        <v>17862</v>
      </c>
      <c r="H55" s="22">
        <f t="shared" si="0"/>
        <v>0.5404538577912255</v>
      </c>
      <c r="I55" s="5"/>
    </row>
    <row r="56" spans="2:9" s="6" customFormat="1" ht="16.5" customHeight="1">
      <c r="B56" s="10"/>
      <c r="C56" s="11" t="s">
        <v>67</v>
      </c>
      <c r="D56" s="11"/>
      <c r="E56" s="12" t="s">
        <v>68</v>
      </c>
      <c r="F56" s="13">
        <f>SUM(F57:F60)</f>
        <v>156500</v>
      </c>
      <c r="G56" s="13">
        <f>SUM(G57:G60)</f>
        <v>80311.19</v>
      </c>
      <c r="H56" s="29">
        <f t="shared" si="0"/>
        <v>0.5131705431309904</v>
      </c>
      <c r="I56" s="5"/>
    </row>
    <row r="57" spans="2:9" s="6" customFormat="1" ht="16.5" customHeight="1">
      <c r="B57" s="10"/>
      <c r="C57" s="10"/>
      <c r="D57" s="14" t="s">
        <v>69</v>
      </c>
      <c r="E57" s="15" t="s">
        <v>70</v>
      </c>
      <c r="F57" s="16">
        <v>152300</v>
      </c>
      <c r="G57" s="23">
        <v>78192.03</v>
      </c>
      <c r="H57" s="22">
        <f t="shared" si="0"/>
        <v>0.5134079448456993</v>
      </c>
      <c r="I57" s="5"/>
    </row>
    <row r="58" spans="2:9" s="6" customFormat="1" ht="16.5" customHeight="1">
      <c r="B58" s="10"/>
      <c r="C58" s="10"/>
      <c r="D58" s="14" t="s">
        <v>18</v>
      </c>
      <c r="E58" s="15" t="s">
        <v>19</v>
      </c>
      <c r="F58" s="16">
        <v>1000</v>
      </c>
      <c r="G58" s="23">
        <v>177</v>
      </c>
      <c r="H58" s="22">
        <f t="shared" si="0"/>
        <v>0.177</v>
      </c>
      <c r="I58" s="5"/>
    </row>
    <row r="59" spans="2:9" s="6" customFormat="1" ht="16.5" customHeight="1">
      <c r="B59" s="10"/>
      <c r="C59" s="10"/>
      <c r="D59" s="14" t="s">
        <v>71</v>
      </c>
      <c r="E59" s="15" t="s">
        <v>72</v>
      </c>
      <c r="F59" s="16">
        <v>1000</v>
      </c>
      <c r="G59" s="23">
        <v>624.86</v>
      </c>
      <c r="H59" s="22">
        <f t="shared" si="0"/>
        <v>0.62486</v>
      </c>
      <c r="I59" s="5"/>
    </row>
    <row r="60" spans="2:9" s="6" customFormat="1" ht="16.5" customHeight="1">
      <c r="B60" s="10"/>
      <c r="C60" s="10"/>
      <c r="D60" s="14" t="s">
        <v>26</v>
      </c>
      <c r="E60" s="15" t="s">
        <v>27</v>
      </c>
      <c r="F60" s="16">
        <v>2200</v>
      </c>
      <c r="G60" s="23">
        <v>1317.3</v>
      </c>
      <c r="H60" s="22">
        <f t="shared" si="0"/>
        <v>0.5987727272727272</v>
      </c>
      <c r="I60" s="5"/>
    </row>
    <row r="61" spans="2:9" s="6" customFormat="1" ht="16.5" customHeight="1">
      <c r="B61" s="10"/>
      <c r="C61" s="11" t="s">
        <v>73</v>
      </c>
      <c r="D61" s="11"/>
      <c r="E61" s="12" t="s">
        <v>74</v>
      </c>
      <c r="F61" s="13">
        <f>SUM(F62:F81)</f>
        <v>1588579.0100000002</v>
      </c>
      <c r="G61" s="13">
        <f>SUM(G62:G81)</f>
        <v>756407.1800000002</v>
      </c>
      <c r="H61" s="29">
        <f t="shared" si="0"/>
        <v>0.4761533264876766</v>
      </c>
      <c r="I61" s="5"/>
    </row>
    <row r="62" spans="2:9" s="6" customFormat="1" ht="16.5" customHeight="1">
      <c r="B62" s="10"/>
      <c r="C62" s="10"/>
      <c r="D62" s="14" t="s">
        <v>8</v>
      </c>
      <c r="E62" s="15" t="s">
        <v>9</v>
      </c>
      <c r="F62" s="16">
        <v>1400</v>
      </c>
      <c r="G62" s="23">
        <v>269.2</v>
      </c>
      <c r="H62" s="22">
        <f t="shared" si="0"/>
        <v>0.19228571428571428</v>
      </c>
      <c r="I62" s="5"/>
    </row>
    <row r="63" spans="2:9" s="6" customFormat="1" ht="16.5" customHeight="1">
      <c r="B63" s="10"/>
      <c r="C63" s="10"/>
      <c r="D63" s="14" t="s">
        <v>10</v>
      </c>
      <c r="E63" s="15" t="s">
        <v>11</v>
      </c>
      <c r="F63" s="16">
        <v>995543.1</v>
      </c>
      <c r="G63" s="23">
        <v>411961.44</v>
      </c>
      <c r="H63" s="22">
        <f t="shared" si="0"/>
        <v>0.4138057307614306</v>
      </c>
      <c r="I63" s="5"/>
    </row>
    <row r="64" spans="2:9" s="6" customFormat="1" ht="16.5" customHeight="1">
      <c r="B64" s="10"/>
      <c r="C64" s="10"/>
      <c r="D64" s="14" t="s">
        <v>12</v>
      </c>
      <c r="E64" s="15" t="s">
        <v>13</v>
      </c>
      <c r="F64" s="16">
        <v>69500</v>
      </c>
      <c r="G64" s="23">
        <v>67870.83</v>
      </c>
      <c r="H64" s="22">
        <f t="shared" si="0"/>
        <v>0.9765587050359712</v>
      </c>
      <c r="I64" s="5"/>
    </row>
    <row r="65" spans="2:9" s="6" customFormat="1" ht="16.5" customHeight="1">
      <c r="B65" s="10"/>
      <c r="C65" s="10"/>
      <c r="D65" s="14" t="s">
        <v>14</v>
      </c>
      <c r="E65" s="15" t="s">
        <v>15</v>
      </c>
      <c r="F65" s="16">
        <v>175482.14</v>
      </c>
      <c r="G65" s="23">
        <v>86268.01</v>
      </c>
      <c r="H65" s="22">
        <f t="shared" si="0"/>
        <v>0.4916056414630001</v>
      </c>
      <c r="I65" s="5"/>
    </row>
    <row r="66" spans="2:9" s="6" customFormat="1" ht="16.5" customHeight="1">
      <c r="B66" s="10"/>
      <c r="C66" s="10"/>
      <c r="D66" s="14" t="s">
        <v>16</v>
      </c>
      <c r="E66" s="15" t="s">
        <v>17</v>
      </c>
      <c r="F66" s="16">
        <v>24895.55</v>
      </c>
      <c r="G66" s="23">
        <v>10034.89</v>
      </c>
      <c r="H66" s="22">
        <f t="shared" si="0"/>
        <v>0.4030796668480913</v>
      </c>
      <c r="I66" s="5"/>
    </row>
    <row r="67" spans="2:9" s="6" customFormat="1" ht="16.5" customHeight="1">
      <c r="B67" s="10"/>
      <c r="C67" s="10"/>
      <c r="D67" s="14" t="s">
        <v>46</v>
      </c>
      <c r="E67" s="15" t="s">
        <v>47</v>
      </c>
      <c r="F67" s="16">
        <v>36030</v>
      </c>
      <c r="G67" s="23">
        <v>16613.09</v>
      </c>
      <c r="H67" s="22">
        <f aca="true" t="shared" si="1" ref="H67:H127">G67/F67</f>
        <v>0.46109048015542603</v>
      </c>
      <c r="I67" s="5"/>
    </row>
    <row r="68" spans="2:9" s="6" customFormat="1" ht="16.5" customHeight="1">
      <c r="B68" s="10"/>
      <c r="C68" s="10"/>
      <c r="D68" s="14" t="s">
        <v>18</v>
      </c>
      <c r="E68" s="15" t="s">
        <v>19</v>
      </c>
      <c r="F68" s="16">
        <v>63000</v>
      </c>
      <c r="G68" s="23">
        <v>40085.93</v>
      </c>
      <c r="H68" s="22">
        <f t="shared" si="1"/>
        <v>0.6362846031746032</v>
      </c>
      <c r="I68" s="5"/>
    </row>
    <row r="69" spans="2:9" s="6" customFormat="1" ht="16.5" customHeight="1">
      <c r="B69" s="10"/>
      <c r="C69" s="10"/>
      <c r="D69" s="14" t="s">
        <v>71</v>
      </c>
      <c r="E69" s="15" t="s">
        <v>72</v>
      </c>
      <c r="F69" s="16">
        <v>500</v>
      </c>
      <c r="G69" s="23">
        <v>303.42</v>
      </c>
      <c r="H69" s="22">
        <f t="shared" si="1"/>
        <v>0.60684</v>
      </c>
      <c r="I69" s="5"/>
    </row>
    <row r="70" spans="2:9" s="6" customFormat="1" ht="16.5" customHeight="1">
      <c r="B70" s="10"/>
      <c r="C70" s="10"/>
      <c r="D70" s="14" t="s">
        <v>75</v>
      </c>
      <c r="E70" s="15" t="s">
        <v>76</v>
      </c>
      <c r="F70" s="16">
        <v>475</v>
      </c>
      <c r="G70" s="23">
        <v>285</v>
      </c>
      <c r="H70" s="22">
        <f t="shared" si="1"/>
        <v>0.6</v>
      </c>
      <c r="I70" s="5"/>
    </row>
    <row r="71" spans="2:9" s="6" customFormat="1" ht="16.5" customHeight="1">
      <c r="B71" s="10"/>
      <c r="C71" s="10"/>
      <c r="D71" s="14" t="s">
        <v>20</v>
      </c>
      <c r="E71" s="15" t="s">
        <v>21</v>
      </c>
      <c r="F71" s="16">
        <v>13000</v>
      </c>
      <c r="G71" s="23">
        <v>3608.5</v>
      </c>
      <c r="H71" s="22">
        <f t="shared" si="1"/>
        <v>0.27757692307692305</v>
      </c>
      <c r="I71" s="5"/>
    </row>
    <row r="72" spans="2:9" s="6" customFormat="1" ht="16.5" customHeight="1">
      <c r="B72" s="10"/>
      <c r="C72" s="10"/>
      <c r="D72" s="14" t="s">
        <v>24</v>
      </c>
      <c r="E72" s="15" t="s">
        <v>25</v>
      </c>
      <c r="F72" s="16">
        <v>513</v>
      </c>
      <c r="G72" s="23">
        <v>360</v>
      </c>
      <c r="H72" s="22">
        <f t="shared" si="1"/>
        <v>0.7017543859649122</v>
      </c>
      <c r="I72" s="5"/>
    </row>
    <row r="73" spans="2:9" s="6" customFormat="1" ht="16.5" customHeight="1">
      <c r="B73" s="10"/>
      <c r="C73" s="10"/>
      <c r="D73" s="14" t="s">
        <v>26</v>
      </c>
      <c r="E73" s="15" t="s">
        <v>27</v>
      </c>
      <c r="F73" s="16">
        <v>108694.22</v>
      </c>
      <c r="G73" s="23">
        <v>42739.18</v>
      </c>
      <c r="H73" s="22">
        <f t="shared" si="1"/>
        <v>0.3932056368774715</v>
      </c>
      <c r="I73" s="5"/>
    </row>
    <row r="74" spans="2:9" s="6" customFormat="1" ht="16.5" customHeight="1">
      <c r="B74" s="10"/>
      <c r="C74" s="10"/>
      <c r="D74" s="14" t="s">
        <v>77</v>
      </c>
      <c r="E74" s="15" t="s">
        <v>78</v>
      </c>
      <c r="F74" s="16">
        <v>14100</v>
      </c>
      <c r="G74" s="23">
        <v>6788.24</v>
      </c>
      <c r="H74" s="22">
        <f t="shared" si="1"/>
        <v>0.4814354609929078</v>
      </c>
      <c r="I74" s="5"/>
    </row>
    <row r="75" spans="2:9" s="6" customFormat="1" ht="16.5" customHeight="1">
      <c r="B75" s="10"/>
      <c r="C75" s="10"/>
      <c r="D75" s="14" t="s">
        <v>79</v>
      </c>
      <c r="E75" s="15" t="s">
        <v>80</v>
      </c>
      <c r="F75" s="16">
        <v>6000</v>
      </c>
      <c r="G75" s="23">
        <v>2477.91</v>
      </c>
      <c r="H75" s="22">
        <f t="shared" si="1"/>
        <v>0.412985</v>
      </c>
      <c r="I75" s="5"/>
    </row>
    <row r="76" spans="2:9" s="6" customFormat="1" ht="16.5" customHeight="1">
      <c r="B76" s="10"/>
      <c r="C76" s="10"/>
      <c r="D76" s="14" t="s">
        <v>28</v>
      </c>
      <c r="E76" s="15" t="s">
        <v>29</v>
      </c>
      <c r="F76" s="16">
        <v>5800</v>
      </c>
      <c r="G76" s="23">
        <v>3309.54</v>
      </c>
      <c r="H76" s="22">
        <f t="shared" si="1"/>
        <v>0.5706103448275862</v>
      </c>
      <c r="I76" s="5"/>
    </row>
    <row r="77" spans="2:9" s="6" customFormat="1" ht="16.5" customHeight="1">
      <c r="B77" s="10"/>
      <c r="C77" s="10"/>
      <c r="D77" s="14" t="s">
        <v>30</v>
      </c>
      <c r="E77" s="15" t="s">
        <v>31</v>
      </c>
      <c r="F77" s="16">
        <v>19236</v>
      </c>
      <c r="G77" s="23">
        <v>13948</v>
      </c>
      <c r="H77" s="22">
        <f t="shared" si="1"/>
        <v>0.7250987731337076</v>
      </c>
      <c r="I77" s="5"/>
    </row>
    <row r="78" spans="2:9" s="6" customFormat="1" ht="16.5" customHeight="1">
      <c r="B78" s="10"/>
      <c r="C78" s="10"/>
      <c r="D78" s="14" t="s">
        <v>81</v>
      </c>
      <c r="E78" s="15" t="s">
        <v>82</v>
      </c>
      <c r="F78" s="16">
        <v>360</v>
      </c>
      <c r="G78" s="23">
        <v>357</v>
      </c>
      <c r="H78" s="22">
        <f t="shared" si="1"/>
        <v>0.9916666666666667</v>
      </c>
      <c r="I78" s="5"/>
    </row>
    <row r="79" spans="2:9" s="6" customFormat="1" ht="16.5" customHeight="1">
      <c r="B79" s="10"/>
      <c r="C79" s="10"/>
      <c r="D79" s="14" t="s">
        <v>83</v>
      </c>
      <c r="E79" s="15" t="s">
        <v>84</v>
      </c>
      <c r="F79" s="16">
        <v>50</v>
      </c>
      <c r="G79" s="23">
        <v>6</v>
      </c>
      <c r="H79" s="22">
        <f t="shared" si="1"/>
        <v>0.12</v>
      </c>
      <c r="I79" s="5"/>
    </row>
    <row r="80" spans="2:9" s="6" customFormat="1" ht="25.5" customHeight="1">
      <c r="B80" s="10"/>
      <c r="C80" s="10"/>
      <c r="D80" s="14" t="s">
        <v>85</v>
      </c>
      <c r="E80" s="15" t="s">
        <v>86</v>
      </c>
      <c r="F80" s="16">
        <v>9000</v>
      </c>
      <c r="G80" s="23">
        <v>4841</v>
      </c>
      <c r="H80" s="22">
        <f t="shared" si="1"/>
        <v>0.5378888888888889</v>
      </c>
      <c r="I80" s="5"/>
    </row>
    <row r="81" spans="2:9" s="6" customFormat="1" ht="16.5" customHeight="1">
      <c r="B81" s="10"/>
      <c r="C81" s="10"/>
      <c r="D81" s="14" t="s">
        <v>36</v>
      </c>
      <c r="E81" s="15" t="s">
        <v>37</v>
      </c>
      <c r="F81" s="16">
        <v>45000</v>
      </c>
      <c r="G81" s="23">
        <v>44280</v>
      </c>
      <c r="H81" s="22">
        <f t="shared" si="1"/>
        <v>0.984</v>
      </c>
      <c r="I81" s="5"/>
    </row>
    <row r="82" spans="2:9" s="6" customFormat="1" ht="16.5" customHeight="1">
      <c r="B82" s="10"/>
      <c r="C82" s="11" t="s">
        <v>87</v>
      </c>
      <c r="D82" s="11"/>
      <c r="E82" s="12" t="s">
        <v>88</v>
      </c>
      <c r="F82" s="13">
        <f>SUM(F83:F85)</f>
        <v>57400</v>
      </c>
      <c r="G82" s="13">
        <f>SUM(G83:G85)</f>
        <v>11451.04</v>
      </c>
      <c r="H82" s="29">
        <f t="shared" si="1"/>
        <v>0.19949547038327528</v>
      </c>
      <c r="I82" s="5"/>
    </row>
    <row r="83" spans="2:9" s="6" customFormat="1" ht="16.5" customHeight="1">
      <c r="B83" s="10"/>
      <c r="C83" s="10"/>
      <c r="D83" s="14" t="s">
        <v>46</v>
      </c>
      <c r="E83" s="15" t="s">
        <v>47</v>
      </c>
      <c r="F83" s="16">
        <v>13000</v>
      </c>
      <c r="G83" s="23">
        <v>0</v>
      </c>
      <c r="H83" s="22">
        <f t="shared" si="1"/>
        <v>0</v>
      </c>
      <c r="I83" s="5"/>
    </row>
    <row r="84" spans="2:9" s="6" customFormat="1" ht="16.5" customHeight="1">
      <c r="B84" s="10"/>
      <c r="C84" s="10"/>
      <c r="D84" s="14" t="s">
        <v>18</v>
      </c>
      <c r="E84" s="15" t="s">
        <v>19</v>
      </c>
      <c r="F84" s="16">
        <v>9000</v>
      </c>
      <c r="G84" s="23">
        <v>1445.53</v>
      </c>
      <c r="H84" s="22">
        <f t="shared" si="1"/>
        <v>0.16061444444444445</v>
      </c>
      <c r="I84" s="5"/>
    </row>
    <row r="85" spans="2:9" s="6" customFormat="1" ht="16.5" customHeight="1">
      <c r="B85" s="10"/>
      <c r="C85" s="10"/>
      <c r="D85" s="14" t="s">
        <v>26</v>
      </c>
      <c r="E85" s="15" t="s">
        <v>27</v>
      </c>
      <c r="F85" s="16">
        <v>35400</v>
      </c>
      <c r="G85" s="23">
        <v>10005.51</v>
      </c>
      <c r="H85" s="22">
        <f t="shared" si="1"/>
        <v>0.28264152542372883</v>
      </c>
      <c r="I85" s="5"/>
    </row>
    <row r="86" spans="2:9" s="6" customFormat="1" ht="16.5" customHeight="1">
      <c r="B86" s="10"/>
      <c r="C86" s="11" t="s">
        <v>89</v>
      </c>
      <c r="D86" s="11"/>
      <c r="E86" s="12" t="s">
        <v>45</v>
      </c>
      <c r="F86" s="13">
        <f>SUM(F87:F91)</f>
        <v>120700</v>
      </c>
      <c r="G86" s="13">
        <f>SUM(G87:G91)</f>
        <v>65242</v>
      </c>
      <c r="H86" s="29">
        <f t="shared" si="1"/>
        <v>0.5405302402651201</v>
      </c>
      <c r="I86" s="5"/>
    </row>
    <row r="87" spans="2:9" s="6" customFormat="1" ht="16.5" customHeight="1">
      <c r="B87" s="10"/>
      <c r="C87" s="10"/>
      <c r="D87" s="14" t="s">
        <v>90</v>
      </c>
      <c r="E87" s="15" t="s">
        <v>91</v>
      </c>
      <c r="F87" s="16">
        <v>84000</v>
      </c>
      <c r="G87" s="23">
        <v>44511</v>
      </c>
      <c r="H87" s="22">
        <f t="shared" si="1"/>
        <v>0.5298928571428572</v>
      </c>
      <c r="I87" s="5"/>
    </row>
    <row r="88" spans="2:9" s="6" customFormat="1" ht="16.5" customHeight="1">
      <c r="B88" s="10"/>
      <c r="C88" s="10"/>
      <c r="D88" s="14" t="s">
        <v>18</v>
      </c>
      <c r="E88" s="15" t="s">
        <v>19</v>
      </c>
      <c r="F88" s="16">
        <v>2700</v>
      </c>
      <c r="G88" s="23">
        <v>1365.09</v>
      </c>
      <c r="H88" s="22">
        <f t="shared" si="1"/>
        <v>0.5055888888888889</v>
      </c>
      <c r="I88" s="5"/>
    </row>
    <row r="89" spans="2:9" s="6" customFormat="1" ht="16.5" customHeight="1">
      <c r="B89" s="10"/>
      <c r="C89" s="10"/>
      <c r="D89" s="14" t="s">
        <v>26</v>
      </c>
      <c r="E89" s="15" t="s">
        <v>27</v>
      </c>
      <c r="F89" s="16">
        <v>20000</v>
      </c>
      <c r="G89" s="23">
        <v>14225.18</v>
      </c>
      <c r="H89" s="22">
        <f t="shared" si="1"/>
        <v>0.711259</v>
      </c>
      <c r="I89" s="5"/>
    </row>
    <row r="90" spans="2:9" s="6" customFormat="1" ht="16.5" customHeight="1">
      <c r="B90" s="10"/>
      <c r="C90" s="10"/>
      <c r="D90" s="14" t="s">
        <v>28</v>
      </c>
      <c r="E90" s="15" t="s">
        <v>29</v>
      </c>
      <c r="F90" s="16">
        <v>12000</v>
      </c>
      <c r="G90" s="23">
        <v>4511.73</v>
      </c>
      <c r="H90" s="22">
        <f t="shared" si="1"/>
        <v>0.37597749999999996</v>
      </c>
      <c r="I90" s="5"/>
    </row>
    <row r="91" spans="2:9" s="6" customFormat="1" ht="26.25" customHeight="1">
      <c r="B91" s="10"/>
      <c r="C91" s="10"/>
      <c r="D91" s="14" t="s">
        <v>85</v>
      </c>
      <c r="E91" s="15" t="s">
        <v>86</v>
      </c>
      <c r="F91" s="16">
        <v>2000</v>
      </c>
      <c r="G91" s="23">
        <v>629</v>
      </c>
      <c r="H91" s="22">
        <f t="shared" si="1"/>
        <v>0.3145</v>
      </c>
      <c r="I91" s="5"/>
    </row>
    <row r="92" spans="2:9" s="6" customFormat="1" ht="34.5" customHeight="1">
      <c r="B92" s="7" t="s">
        <v>92</v>
      </c>
      <c r="C92" s="7"/>
      <c r="D92" s="7"/>
      <c r="E92" s="8" t="s">
        <v>93</v>
      </c>
      <c r="F92" s="9">
        <f>F93+F95</f>
        <v>21023</v>
      </c>
      <c r="G92" s="9">
        <f>G93+G95</f>
        <v>20351.33</v>
      </c>
      <c r="H92" s="32">
        <f t="shared" si="1"/>
        <v>0.9680507063692148</v>
      </c>
      <c r="I92" s="5"/>
    </row>
    <row r="93" spans="2:9" s="6" customFormat="1" ht="26.25" customHeight="1">
      <c r="B93" s="10"/>
      <c r="C93" s="11" t="s">
        <v>94</v>
      </c>
      <c r="D93" s="11"/>
      <c r="E93" s="12" t="s">
        <v>95</v>
      </c>
      <c r="F93" s="13">
        <f>F94</f>
        <v>695</v>
      </c>
      <c r="G93" s="13">
        <f>G94</f>
        <v>348</v>
      </c>
      <c r="H93" s="29">
        <f t="shared" si="1"/>
        <v>0.5007194244604316</v>
      </c>
      <c r="I93" s="5"/>
    </row>
    <row r="94" spans="2:9" s="6" customFormat="1" ht="16.5" customHeight="1">
      <c r="B94" s="10"/>
      <c r="C94" s="10"/>
      <c r="D94" s="14" t="s">
        <v>26</v>
      </c>
      <c r="E94" s="15" t="s">
        <v>27</v>
      </c>
      <c r="F94" s="16">
        <v>695</v>
      </c>
      <c r="G94" s="23">
        <v>348</v>
      </c>
      <c r="H94" s="22">
        <f t="shared" si="1"/>
        <v>0.5007194244604316</v>
      </c>
      <c r="I94" s="5"/>
    </row>
    <row r="95" spans="2:9" s="6" customFormat="1" ht="16.5" customHeight="1">
      <c r="B95" s="10"/>
      <c r="C95" s="11" t="s">
        <v>96</v>
      </c>
      <c r="D95" s="11"/>
      <c r="E95" s="12" t="s">
        <v>97</v>
      </c>
      <c r="F95" s="13">
        <f>SUM(F96:F101)</f>
        <v>20328</v>
      </c>
      <c r="G95" s="13">
        <f>SUM(G96:G101)</f>
        <v>20003.33</v>
      </c>
      <c r="H95" s="29">
        <f t="shared" si="1"/>
        <v>0.9840284336875247</v>
      </c>
      <c r="I95" s="5"/>
    </row>
    <row r="96" spans="2:9" s="6" customFormat="1" ht="16.5" customHeight="1">
      <c r="B96" s="10"/>
      <c r="C96" s="10"/>
      <c r="D96" s="14" t="s">
        <v>69</v>
      </c>
      <c r="E96" s="15" t="s">
        <v>70</v>
      </c>
      <c r="F96" s="16">
        <v>12000</v>
      </c>
      <c r="G96" s="23">
        <v>11680</v>
      </c>
      <c r="H96" s="22">
        <f t="shared" si="1"/>
        <v>0.9733333333333334</v>
      </c>
      <c r="I96" s="5"/>
    </row>
    <row r="97" spans="2:9" s="6" customFormat="1" ht="16.5" customHeight="1">
      <c r="B97" s="10"/>
      <c r="C97" s="10"/>
      <c r="D97" s="14" t="s">
        <v>14</v>
      </c>
      <c r="E97" s="15" t="s">
        <v>15</v>
      </c>
      <c r="F97" s="16">
        <v>674.88</v>
      </c>
      <c r="G97" s="23">
        <v>674.88</v>
      </c>
      <c r="H97" s="22">
        <f t="shared" si="1"/>
        <v>1</v>
      </c>
      <c r="I97" s="5"/>
    </row>
    <row r="98" spans="2:9" s="6" customFormat="1" ht="16.5" customHeight="1">
      <c r="B98" s="10"/>
      <c r="C98" s="10"/>
      <c r="D98" s="14" t="s">
        <v>16</v>
      </c>
      <c r="E98" s="15" t="s">
        <v>17</v>
      </c>
      <c r="F98" s="16">
        <v>57.47</v>
      </c>
      <c r="G98" s="23">
        <v>53.53</v>
      </c>
      <c r="H98" s="22">
        <f t="shared" si="1"/>
        <v>0.9314424917348182</v>
      </c>
      <c r="I98" s="5"/>
    </row>
    <row r="99" spans="2:9" s="6" customFormat="1" ht="16.5" customHeight="1">
      <c r="B99" s="10"/>
      <c r="C99" s="10"/>
      <c r="D99" s="14" t="s">
        <v>46</v>
      </c>
      <c r="E99" s="15" t="s">
        <v>47</v>
      </c>
      <c r="F99" s="16">
        <v>3946.58</v>
      </c>
      <c r="G99" s="23">
        <v>3946.58</v>
      </c>
      <c r="H99" s="22">
        <f t="shared" si="1"/>
        <v>1</v>
      </c>
      <c r="I99" s="5"/>
    </row>
    <row r="100" spans="2:9" s="6" customFormat="1" ht="16.5" customHeight="1">
      <c r="B100" s="10"/>
      <c r="C100" s="10"/>
      <c r="D100" s="14" t="s">
        <v>18</v>
      </c>
      <c r="E100" s="15" t="s">
        <v>19</v>
      </c>
      <c r="F100" s="16">
        <v>2892.17</v>
      </c>
      <c r="G100" s="23">
        <v>2891.44</v>
      </c>
      <c r="H100" s="22">
        <f t="shared" si="1"/>
        <v>0.9997475943668594</v>
      </c>
      <c r="I100" s="5"/>
    </row>
    <row r="101" spans="2:9" s="6" customFormat="1" ht="16.5" customHeight="1">
      <c r="B101" s="10"/>
      <c r="C101" s="10"/>
      <c r="D101" s="14" t="s">
        <v>79</v>
      </c>
      <c r="E101" s="15" t="s">
        <v>80</v>
      </c>
      <c r="F101" s="16">
        <v>756.9</v>
      </c>
      <c r="G101" s="23">
        <v>756.9</v>
      </c>
      <c r="H101" s="22">
        <f t="shared" si="1"/>
        <v>1</v>
      </c>
      <c r="I101" s="5"/>
    </row>
    <row r="102" spans="2:9" s="6" customFormat="1" ht="16.5" customHeight="1">
      <c r="B102" s="7" t="s">
        <v>98</v>
      </c>
      <c r="C102" s="7"/>
      <c r="D102" s="7"/>
      <c r="E102" s="8" t="s">
        <v>99</v>
      </c>
      <c r="F102" s="9">
        <f>F103+F114</f>
        <v>159761</v>
      </c>
      <c r="G102" s="9">
        <f>G103+G114</f>
        <v>62685.229999999996</v>
      </c>
      <c r="H102" s="32">
        <f t="shared" si="1"/>
        <v>0.39236878837763906</v>
      </c>
      <c r="I102" s="5"/>
    </row>
    <row r="103" spans="2:9" s="6" customFormat="1" ht="16.5" customHeight="1">
      <c r="B103" s="10"/>
      <c r="C103" s="11" t="s">
        <v>100</v>
      </c>
      <c r="D103" s="11"/>
      <c r="E103" s="12" t="s">
        <v>101</v>
      </c>
      <c r="F103" s="13">
        <f>SUM(F104:F113)</f>
        <v>159161</v>
      </c>
      <c r="G103" s="13">
        <f>SUM(G104:G113)</f>
        <v>62085.229999999996</v>
      </c>
      <c r="H103" s="29">
        <f t="shared" si="1"/>
        <v>0.3900781598507172</v>
      </c>
      <c r="I103" s="5"/>
    </row>
    <row r="104" spans="2:9" s="6" customFormat="1" ht="16.5" customHeight="1">
      <c r="B104" s="10"/>
      <c r="C104" s="10"/>
      <c r="D104" s="14" t="s">
        <v>69</v>
      </c>
      <c r="E104" s="15" t="s">
        <v>70</v>
      </c>
      <c r="F104" s="16">
        <v>30000</v>
      </c>
      <c r="G104" s="23">
        <v>4742.4</v>
      </c>
      <c r="H104" s="22">
        <f t="shared" si="1"/>
        <v>0.15808</v>
      </c>
      <c r="I104" s="5"/>
    </row>
    <row r="105" spans="2:9" s="6" customFormat="1" ht="16.5" customHeight="1">
      <c r="B105" s="10"/>
      <c r="C105" s="10"/>
      <c r="D105" s="14" t="s">
        <v>14</v>
      </c>
      <c r="E105" s="15" t="s">
        <v>15</v>
      </c>
      <c r="F105" s="16">
        <v>356</v>
      </c>
      <c r="G105" s="23">
        <v>44.46</v>
      </c>
      <c r="H105" s="22">
        <f t="shared" si="1"/>
        <v>0.1248876404494382</v>
      </c>
      <c r="I105" s="5"/>
    </row>
    <row r="106" spans="2:9" s="6" customFormat="1" ht="16.5" customHeight="1">
      <c r="B106" s="10"/>
      <c r="C106" s="10"/>
      <c r="D106" s="14" t="s">
        <v>16</v>
      </c>
      <c r="E106" s="15" t="s">
        <v>17</v>
      </c>
      <c r="F106" s="16">
        <v>55</v>
      </c>
      <c r="G106" s="23">
        <v>6.37</v>
      </c>
      <c r="H106" s="22">
        <f t="shared" si="1"/>
        <v>0.11581818181818182</v>
      </c>
      <c r="I106" s="5"/>
    </row>
    <row r="107" spans="2:9" s="6" customFormat="1" ht="16.5" customHeight="1">
      <c r="B107" s="10"/>
      <c r="C107" s="10"/>
      <c r="D107" s="14" t="s">
        <v>46</v>
      </c>
      <c r="E107" s="15" t="s">
        <v>47</v>
      </c>
      <c r="F107" s="16">
        <v>29550</v>
      </c>
      <c r="G107" s="23">
        <v>14615.36</v>
      </c>
      <c r="H107" s="22">
        <f t="shared" si="1"/>
        <v>0.4945976311336718</v>
      </c>
      <c r="I107" s="5"/>
    </row>
    <row r="108" spans="2:9" s="6" customFormat="1" ht="16.5" customHeight="1">
      <c r="B108" s="10"/>
      <c r="C108" s="10"/>
      <c r="D108" s="14" t="s">
        <v>18</v>
      </c>
      <c r="E108" s="15" t="s">
        <v>19</v>
      </c>
      <c r="F108" s="16">
        <v>42000</v>
      </c>
      <c r="G108" s="23">
        <v>11211.26</v>
      </c>
      <c r="H108" s="22">
        <f t="shared" si="1"/>
        <v>0.2669347619047619</v>
      </c>
      <c r="I108" s="5"/>
    </row>
    <row r="109" spans="2:9" s="6" customFormat="1" ht="16.5" customHeight="1">
      <c r="B109" s="10"/>
      <c r="C109" s="10"/>
      <c r="D109" s="14" t="s">
        <v>71</v>
      </c>
      <c r="E109" s="15" t="s">
        <v>72</v>
      </c>
      <c r="F109" s="16">
        <v>300</v>
      </c>
      <c r="G109" s="23">
        <v>0</v>
      </c>
      <c r="H109" s="22">
        <f t="shared" si="1"/>
        <v>0</v>
      </c>
      <c r="I109" s="5"/>
    </row>
    <row r="110" spans="2:9" s="6" customFormat="1" ht="16.5" customHeight="1">
      <c r="B110" s="10"/>
      <c r="C110" s="10"/>
      <c r="D110" s="14" t="s">
        <v>20</v>
      </c>
      <c r="E110" s="15" t="s">
        <v>21</v>
      </c>
      <c r="F110" s="16">
        <v>8200</v>
      </c>
      <c r="G110" s="23">
        <v>3629.97</v>
      </c>
      <c r="H110" s="22">
        <f t="shared" si="1"/>
        <v>0.4426792682926829</v>
      </c>
      <c r="I110" s="5"/>
    </row>
    <row r="111" spans="2:9" s="6" customFormat="1" ht="16.5" customHeight="1">
      <c r="B111" s="10"/>
      <c r="C111" s="10"/>
      <c r="D111" s="14" t="s">
        <v>24</v>
      </c>
      <c r="E111" s="15" t="s">
        <v>25</v>
      </c>
      <c r="F111" s="16">
        <v>5000</v>
      </c>
      <c r="G111" s="23">
        <v>3823</v>
      </c>
      <c r="H111" s="22">
        <f t="shared" si="1"/>
        <v>0.7646</v>
      </c>
      <c r="I111" s="5"/>
    </row>
    <row r="112" spans="2:9" s="6" customFormat="1" ht="16.5" customHeight="1">
      <c r="B112" s="10"/>
      <c r="C112" s="10"/>
      <c r="D112" s="14" t="s">
        <v>26</v>
      </c>
      <c r="E112" s="15" t="s">
        <v>27</v>
      </c>
      <c r="F112" s="16">
        <v>25000</v>
      </c>
      <c r="G112" s="23">
        <v>9055.36</v>
      </c>
      <c r="H112" s="22">
        <f t="shared" si="1"/>
        <v>0.36221440000000005</v>
      </c>
      <c r="I112" s="5"/>
    </row>
    <row r="113" spans="2:9" s="6" customFormat="1" ht="16.5" customHeight="1">
      <c r="B113" s="10"/>
      <c r="C113" s="10"/>
      <c r="D113" s="14" t="s">
        <v>28</v>
      </c>
      <c r="E113" s="15" t="s">
        <v>29</v>
      </c>
      <c r="F113" s="16">
        <v>18700</v>
      </c>
      <c r="G113" s="23">
        <v>14957.05</v>
      </c>
      <c r="H113" s="22">
        <f t="shared" si="1"/>
        <v>0.7998422459893048</v>
      </c>
      <c r="I113" s="5"/>
    </row>
    <row r="114" spans="2:9" s="6" customFormat="1" ht="16.5" customHeight="1">
      <c r="B114" s="10"/>
      <c r="C114" s="11" t="s">
        <v>102</v>
      </c>
      <c r="D114" s="11"/>
      <c r="E114" s="12" t="s">
        <v>103</v>
      </c>
      <c r="F114" s="13">
        <f>F115</f>
        <v>600</v>
      </c>
      <c r="G114" s="13">
        <f>G115</f>
        <v>600</v>
      </c>
      <c r="H114" s="29">
        <f t="shared" si="1"/>
        <v>1</v>
      </c>
      <c r="I114" s="5"/>
    </row>
    <row r="115" spans="2:9" s="6" customFormat="1" ht="16.5" customHeight="1">
      <c r="B115" s="10"/>
      <c r="C115" s="10"/>
      <c r="D115" s="14" t="s">
        <v>26</v>
      </c>
      <c r="E115" s="15" t="s">
        <v>27</v>
      </c>
      <c r="F115" s="16">
        <v>600</v>
      </c>
      <c r="G115" s="23">
        <v>600</v>
      </c>
      <c r="H115" s="22">
        <f t="shared" si="1"/>
        <v>1</v>
      </c>
      <c r="I115" s="5"/>
    </row>
    <row r="116" spans="2:9" s="6" customFormat="1" ht="16.5" customHeight="1">
      <c r="B116" s="7" t="s">
        <v>104</v>
      </c>
      <c r="C116" s="7"/>
      <c r="D116" s="7"/>
      <c r="E116" s="8" t="s">
        <v>105</v>
      </c>
      <c r="F116" s="9">
        <f>F117</f>
        <v>51512.41</v>
      </c>
      <c r="G116" s="9">
        <f>G117</f>
        <v>24535.83</v>
      </c>
      <c r="H116" s="32">
        <f t="shared" si="1"/>
        <v>0.4763091068734699</v>
      </c>
      <c r="I116" s="5"/>
    </row>
    <row r="117" spans="2:9" s="6" customFormat="1" ht="26.25" customHeight="1">
      <c r="B117" s="10"/>
      <c r="C117" s="11" t="s">
        <v>106</v>
      </c>
      <c r="D117" s="11"/>
      <c r="E117" s="12" t="s">
        <v>107</v>
      </c>
      <c r="F117" s="13">
        <f>F118</f>
        <v>51512.41</v>
      </c>
      <c r="G117" s="13">
        <f>G118</f>
        <v>24535.83</v>
      </c>
      <c r="H117" s="29">
        <f t="shared" si="1"/>
        <v>0.4763091068734699</v>
      </c>
      <c r="I117" s="5"/>
    </row>
    <row r="118" spans="2:9" s="6" customFormat="1" ht="39.75" customHeight="1">
      <c r="B118" s="10"/>
      <c r="C118" s="10"/>
      <c r="D118" s="14" t="s">
        <v>108</v>
      </c>
      <c r="E118" s="15" t="s">
        <v>109</v>
      </c>
      <c r="F118" s="16">
        <v>51512.41</v>
      </c>
      <c r="G118" s="23">
        <v>24535.83</v>
      </c>
      <c r="H118" s="22">
        <f t="shared" si="1"/>
        <v>0.4763091068734699</v>
      </c>
      <c r="I118" s="5"/>
    </row>
    <row r="119" spans="2:9" s="6" customFormat="1" ht="16.5" customHeight="1">
      <c r="B119" s="7" t="s">
        <v>110</v>
      </c>
      <c r="C119" s="7"/>
      <c r="D119" s="7"/>
      <c r="E119" s="8" t="s">
        <v>111</v>
      </c>
      <c r="F119" s="9">
        <f>F120</f>
        <v>75000</v>
      </c>
      <c r="G119" s="9">
        <f>G120</f>
        <v>0</v>
      </c>
      <c r="H119" s="32">
        <f t="shared" si="1"/>
        <v>0</v>
      </c>
      <c r="I119" s="5"/>
    </row>
    <row r="120" spans="2:9" s="6" customFormat="1" ht="16.5" customHeight="1">
      <c r="B120" s="10"/>
      <c r="C120" s="11" t="s">
        <v>112</v>
      </c>
      <c r="D120" s="11"/>
      <c r="E120" s="12" t="s">
        <v>113</v>
      </c>
      <c r="F120" s="13">
        <f>F121</f>
        <v>75000</v>
      </c>
      <c r="G120" s="13">
        <f>G121</f>
        <v>0</v>
      </c>
      <c r="H120" s="29">
        <f t="shared" si="1"/>
        <v>0</v>
      </c>
      <c r="I120" s="5"/>
    </row>
    <row r="121" spans="2:9" s="6" customFormat="1" ht="16.5" customHeight="1">
      <c r="B121" s="10"/>
      <c r="C121" s="10"/>
      <c r="D121" s="14" t="s">
        <v>114</v>
      </c>
      <c r="E121" s="15" t="s">
        <v>115</v>
      </c>
      <c r="F121" s="16">
        <v>75000</v>
      </c>
      <c r="G121" s="23">
        <v>0</v>
      </c>
      <c r="H121" s="22">
        <f t="shared" si="1"/>
        <v>0</v>
      </c>
      <c r="I121" s="5"/>
    </row>
    <row r="122" spans="2:9" s="6" customFormat="1" ht="16.5" customHeight="1">
      <c r="B122" s="7" t="s">
        <v>116</v>
      </c>
      <c r="C122" s="7"/>
      <c r="D122" s="7"/>
      <c r="E122" s="8" t="s">
        <v>117</v>
      </c>
      <c r="F122" s="9">
        <f>F123+F140+F158+F175+F177+F188+F190+F196+F205</f>
        <v>4298536.94</v>
      </c>
      <c r="G122" s="9">
        <f>G123+G140+G158+G175+G177+G188+G190+G196+G205</f>
        <v>2026223.7099999997</v>
      </c>
      <c r="H122" s="32">
        <f t="shared" si="1"/>
        <v>0.4713752000465534</v>
      </c>
      <c r="I122" s="5"/>
    </row>
    <row r="123" spans="2:9" s="6" customFormat="1" ht="16.5" customHeight="1">
      <c r="B123" s="10"/>
      <c r="C123" s="11" t="s">
        <v>118</v>
      </c>
      <c r="D123" s="11"/>
      <c r="E123" s="12" t="s">
        <v>119</v>
      </c>
      <c r="F123" s="13">
        <f>SUM(F124:F139)</f>
        <v>1826272.86</v>
      </c>
      <c r="G123" s="13">
        <f>SUM(G124:G139)</f>
        <v>905440.7099999998</v>
      </c>
      <c r="H123" s="29">
        <f t="shared" si="1"/>
        <v>0.495786106135312</v>
      </c>
      <c r="I123" s="5"/>
    </row>
    <row r="124" spans="2:10" s="6" customFormat="1" ht="19.5" customHeight="1">
      <c r="B124" s="10"/>
      <c r="C124" s="10"/>
      <c r="D124" s="14" t="s">
        <v>120</v>
      </c>
      <c r="E124" s="15" t="s">
        <v>121</v>
      </c>
      <c r="F124" s="16">
        <v>330479</v>
      </c>
      <c r="G124" s="23">
        <v>167647.32</v>
      </c>
      <c r="H124" s="22">
        <f t="shared" si="1"/>
        <v>0.5072858487226117</v>
      </c>
      <c r="I124" s="5"/>
      <c r="J124" s="5"/>
    </row>
    <row r="125" spans="2:10" s="6" customFormat="1" ht="16.5" customHeight="1">
      <c r="B125" s="10"/>
      <c r="C125" s="10"/>
      <c r="D125" s="14" t="s">
        <v>8</v>
      </c>
      <c r="E125" s="15" t="s">
        <v>9</v>
      </c>
      <c r="F125" s="16">
        <v>65000</v>
      </c>
      <c r="G125" s="33">
        <v>38622.33</v>
      </c>
      <c r="H125" s="22">
        <f t="shared" si="1"/>
        <v>0.5941896923076924</v>
      </c>
      <c r="I125" s="5"/>
      <c r="J125" s="5"/>
    </row>
    <row r="126" spans="2:9" s="6" customFormat="1" ht="16.5" customHeight="1">
      <c r="B126" s="10"/>
      <c r="C126" s="10"/>
      <c r="D126" s="14" t="s">
        <v>122</v>
      </c>
      <c r="E126" s="15" t="s">
        <v>123</v>
      </c>
      <c r="F126" s="16">
        <v>8692.2</v>
      </c>
      <c r="G126" s="33">
        <v>0</v>
      </c>
      <c r="H126" s="22">
        <f t="shared" si="1"/>
        <v>0</v>
      </c>
      <c r="I126" s="5"/>
    </row>
    <row r="127" spans="2:9" s="6" customFormat="1" ht="16.5" customHeight="1">
      <c r="B127" s="10"/>
      <c r="C127" s="10"/>
      <c r="D127" s="14" t="s">
        <v>10</v>
      </c>
      <c r="E127" s="15" t="s">
        <v>11</v>
      </c>
      <c r="F127" s="16">
        <v>988186</v>
      </c>
      <c r="G127" s="33">
        <v>480509.34</v>
      </c>
      <c r="H127" s="22">
        <f t="shared" si="1"/>
        <v>0.4862539440955448</v>
      </c>
      <c r="I127" s="5"/>
    </row>
    <row r="128" spans="2:9" s="6" customFormat="1" ht="16.5" customHeight="1">
      <c r="B128" s="10"/>
      <c r="C128" s="10"/>
      <c r="D128" s="14" t="s">
        <v>12</v>
      </c>
      <c r="E128" s="15" t="s">
        <v>13</v>
      </c>
      <c r="F128" s="16">
        <v>77000</v>
      </c>
      <c r="G128" s="33">
        <v>75879.46</v>
      </c>
      <c r="H128" s="22">
        <f aca="true" t="shared" si="2" ref="H128:H184">G128/F128</f>
        <v>0.9854475324675326</v>
      </c>
      <c r="I128" s="5"/>
    </row>
    <row r="129" spans="2:9" s="6" customFormat="1" ht="16.5" customHeight="1">
      <c r="B129" s="10"/>
      <c r="C129" s="10"/>
      <c r="D129" s="14" t="s">
        <v>14</v>
      </c>
      <c r="E129" s="15" t="s">
        <v>15</v>
      </c>
      <c r="F129" s="16">
        <v>195365</v>
      </c>
      <c r="G129" s="33">
        <v>90525.71</v>
      </c>
      <c r="H129" s="22">
        <f t="shared" si="2"/>
        <v>0.46336708212832395</v>
      </c>
      <c r="I129" s="5"/>
    </row>
    <row r="130" spans="2:9" s="6" customFormat="1" ht="16.5" customHeight="1">
      <c r="B130" s="10"/>
      <c r="C130" s="10"/>
      <c r="D130" s="14" t="s">
        <v>16</v>
      </c>
      <c r="E130" s="15" t="s">
        <v>17</v>
      </c>
      <c r="F130" s="16">
        <v>27861</v>
      </c>
      <c r="G130" s="33">
        <v>9924.67</v>
      </c>
      <c r="H130" s="22">
        <f t="shared" si="2"/>
        <v>0.35622088223681847</v>
      </c>
      <c r="I130" s="5"/>
    </row>
    <row r="131" spans="2:9" s="6" customFormat="1" ht="16.5" customHeight="1">
      <c r="B131" s="10"/>
      <c r="C131" s="10"/>
      <c r="D131" s="14" t="s">
        <v>18</v>
      </c>
      <c r="E131" s="15" t="s">
        <v>19</v>
      </c>
      <c r="F131" s="16">
        <v>59087.8</v>
      </c>
      <c r="G131" s="33">
        <v>24317.44</v>
      </c>
      <c r="H131" s="22">
        <f t="shared" si="2"/>
        <v>0.41154756142553955</v>
      </c>
      <c r="I131" s="5"/>
    </row>
    <row r="132" spans="2:9" s="6" customFormat="1" ht="16.5" customHeight="1">
      <c r="B132" s="10"/>
      <c r="C132" s="10"/>
      <c r="D132" s="14" t="s">
        <v>75</v>
      </c>
      <c r="E132" s="15" t="s">
        <v>76</v>
      </c>
      <c r="F132" s="16">
        <v>2000</v>
      </c>
      <c r="G132" s="33">
        <v>0</v>
      </c>
      <c r="H132" s="22">
        <f t="shared" si="2"/>
        <v>0</v>
      </c>
      <c r="I132" s="5"/>
    </row>
    <row r="133" spans="2:9" s="6" customFormat="1" ht="16.5" customHeight="1">
      <c r="B133" s="10"/>
      <c r="C133" s="10"/>
      <c r="D133" s="14" t="s">
        <v>20</v>
      </c>
      <c r="E133" s="15" t="s">
        <v>21</v>
      </c>
      <c r="F133" s="16">
        <v>7000</v>
      </c>
      <c r="G133" s="33">
        <v>2491.86</v>
      </c>
      <c r="H133" s="22">
        <f t="shared" si="2"/>
        <v>0.35598</v>
      </c>
      <c r="I133" s="5"/>
    </row>
    <row r="134" spans="2:9" s="6" customFormat="1" ht="16.5" customHeight="1">
      <c r="B134" s="10"/>
      <c r="C134" s="10"/>
      <c r="D134" s="14" t="s">
        <v>22</v>
      </c>
      <c r="E134" s="15" t="s">
        <v>23</v>
      </c>
      <c r="F134" s="16">
        <v>3000</v>
      </c>
      <c r="G134" s="33">
        <v>0</v>
      </c>
      <c r="H134" s="22">
        <f t="shared" si="2"/>
        <v>0</v>
      </c>
      <c r="I134" s="5"/>
    </row>
    <row r="135" spans="2:9" s="6" customFormat="1" ht="16.5" customHeight="1">
      <c r="B135" s="10"/>
      <c r="C135" s="10"/>
      <c r="D135" s="14" t="s">
        <v>26</v>
      </c>
      <c r="E135" s="15" t="s">
        <v>27</v>
      </c>
      <c r="F135" s="16">
        <v>3000</v>
      </c>
      <c r="G135" s="33">
        <v>2588.34</v>
      </c>
      <c r="H135" s="22">
        <f t="shared" si="2"/>
        <v>0.8627800000000001</v>
      </c>
      <c r="I135" s="5"/>
    </row>
    <row r="136" spans="2:9" s="6" customFormat="1" ht="16.5" customHeight="1">
      <c r="B136" s="10"/>
      <c r="C136" s="10"/>
      <c r="D136" s="14" t="s">
        <v>77</v>
      </c>
      <c r="E136" s="15" t="s">
        <v>78</v>
      </c>
      <c r="F136" s="16">
        <v>3000</v>
      </c>
      <c r="G136" s="33">
        <v>820.84</v>
      </c>
      <c r="H136" s="22">
        <f t="shared" si="2"/>
        <v>0.2736133333333333</v>
      </c>
      <c r="I136" s="5"/>
    </row>
    <row r="137" spans="2:9" s="6" customFormat="1" ht="16.5" customHeight="1">
      <c r="B137" s="10"/>
      <c r="C137" s="10"/>
      <c r="D137" s="14" t="s">
        <v>79</v>
      </c>
      <c r="E137" s="15" t="s">
        <v>80</v>
      </c>
      <c r="F137" s="16">
        <v>1000</v>
      </c>
      <c r="G137" s="33">
        <v>113.4</v>
      </c>
      <c r="H137" s="22">
        <f t="shared" si="2"/>
        <v>0.1134</v>
      </c>
      <c r="I137" s="5"/>
    </row>
    <row r="138" spans="2:9" s="6" customFormat="1" ht="16.5" customHeight="1">
      <c r="B138" s="10"/>
      <c r="C138" s="10"/>
      <c r="D138" s="14" t="s">
        <v>28</v>
      </c>
      <c r="E138" s="15" t="s">
        <v>29</v>
      </c>
      <c r="F138" s="16">
        <v>800</v>
      </c>
      <c r="G138" s="33">
        <v>0</v>
      </c>
      <c r="H138" s="22">
        <f t="shared" si="2"/>
        <v>0</v>
      </c>
      <c r="I138" s="5"/>
    </row>
    <row r="139" spans="2:9" s="6" customFormat="1" ht="16.5" customHeight="1">
      <c r="B139" s="10"/>
      <c r="C139" s="10"/>
      <c r="D139" s="14" t="s">
        <v>30</v>
      </c>
      <c r="E139" s="15" t="s">
        <v>31</v>
      </c>
      <c r="F139" s="16">
        <v>54801.86</v>
      </c>
      <c r="G139" s="33">
        <v>12000</v>
      </c>
      <c r="H139" s="22">
        <f t="shared" si="2"/>
        <v>0.2189706699736104</v>
      </c>
      <c r="I139" s="5"/>
    </row>
    <row r="140" spans="2:9" s="6" customFormat="1" ht="16.5" customHeight="1">
      <c r="B140" s="10"/>
      <c r="C140" s="11" t="s">
        <v>124</v>
      </c>
      <c r="D140" s="11"/>
      <c r="E140" s="12" t="s">
        <v>125</v>
      </c>
      <c r="F140" s="13">
        <f>SUM(F141:F157)</f>
        <v>830470.74</v>
      </c>
      <c r="G140" s="13">
        <f>SUM(G141:G157)</f>
        <v>374424.1</v>
      </c>
      <c r="H140" s="29">
        <f t="shared" si="2"/>
        <v>0.45085766658076354</v>
      </c>
      <c r="I140" s="5"/>
    </row>
    <row r="141" spans="2:9" s="6" customFormat="1" ht="19.5" customHeight="1">
      <c r="B141" s="10"/>
      <c r="C141" s="10"/>
      <c r="D141" s="14" t="s">
        <v>120</v>
      </c>
      <c r="E141" s="15" t="s">
        <v>121</v>
      </c>
      <c r="F141" s="16">
        <v>98024</v>
      </c>
      <c r="G141" s="23">
        <v>48926.92</v>
      </c>
      <c r="H141" s="22">
        <f t="shared" si="2"/>
        <v>0.4991320492940504</v>
      </c>
      <c r="I141" s="5"/>
    </row>
    <row r="142" spans="2:9" s="6" customFormat="1" ht="16.5" customHeight="1">
      <c r="B142" s="10"/>
      <c r="C142" s="10"/>
      <c r="D142" s="14" t="s">
        <v>8</v>
      </c>
      <c r="E142" s="15" t="s">
        <v>9</v>
      </c>
      <c r="F142" s="16">
        <v>23000</v>
      </c>
      <c r="G142" s="33">
        <v>10791.09</v>
      </c>
      <c r="H142" s="22">
        <f t="shared" si="2"/>
        <v>0.4691778260869565</v>
      </c>
      <c r="I142" s="5"/>
    </row>
    <row r="143" spans="2:9" s="6" customFormat="1" ht="16.5" customHeight="1">
      <c r="B143" s="10"/>
      <c r="C143" s="10"/>
      <c r="D143" s="14" t="s">
        <v>10</v>
      </c>
      <c r="E143" s="15" t="s">
        <v>11</v>
      </c>
      <c r="F143" s="16">
        <v>436000</v>
      </c>
      <c r="G143" s="33">
        <v>196383.16</v>
      </c>
      <c r="H143" s="22">
        <f t="shared" si="2"/>
        <v>0.45042009174311926</v>
      </c>
      <c r="I143" s="5"/>
    </row>
    <row r="144" spans="2:9" s="6" customFormat="1" ht="16.5" customHeight="1">
      <c r="B144" s="10"/>
      <c r="C144" s="10"/>
      <c r="D144" s="14" t="s">
        <v>12</v>
      </c>
      <c r="E144" s="15" t="s">
        <v>13</v>
      </c>
      <c r="F144" s="16">
        <v>31000</v>
      </c>
      <c r="G144" s="33">
        <v>28713.57</v>
      </c>
      <c r="H144" s="22">
        <f t="shared" si="2"/>
        <v>0.926244193548387</v>
      </c>
      <c r="I144" s="5"/>
    </row>
    <row r="145" spans="2:9" s="6" customFormat="1" ht="16.5" customHeight="1">
      <c r="B145" s="10"/>
      <c r="C145" s="10"/>
      <c r="D145" s="14" t="s">
        <v>14</v>
      </c>
      <c r="E145" s="15" t="s">
        <v>15</v>
      </c>
      <c r="F145" s="16">
        <v>87559</v>
      </c>
      <c r="G145" s="33">
        <v>33708.08</v>
      </c>
      <c r="H145" s="22">
        <f t="shared" si="2"/>
        <v>0.3849756164414852</v>
      </c>
      <c r="I145" s="5"/>
    </row>
    <row r="146" spans="2:9" s="6" customFormat="1" ht="16.5" customHeight="1">
      <c r="B146" s="10"/>
      <c r="C146" s="10"/>
      <c r="D146" s="14" t="s">
        <v>16</v>
      </c>
      <c r="E146" s="15" t="s">
        <v>17</v>
      </c>
      <c r="F146" s="16">
        <v>12410</v>
      </c>
      <c r="G146" s="33">
        <v>4259.42</v>
      </c>
      <c r="H146" s="22">
        <f t="shared" si="2"/>
        <v>0.34322481869460114</v>
      </c>
      <c r="I146" s="5"/>
    </row>
    <row r="147" spans="2:9" s="6" customFormat="1" ht="16.5" customHeight="1">
      <c r="B147" s="10"/>
      <c r="C147" s="10"/>
      <c r="D147" s="14" t="s">
        <v>46</v>
      </c>
      <c r="E147" s="15" t="s">
        <v>47</v>
      </c>
      <c r="F147" s="16">
        <v>3000</v>
      </c>
      <c r="G147" s="33">
        <v>2329.32</v>
      </c>
      <c r="H147" s="22">
        <f t="shared" si="2"/>
        <v>0.77644</v>
      </c>
      <c r="I147" s="5"/>
    </row>
    <row r="148" spans="2:9" s="6" customFormat="1" ht="16.5" customHeight="1">
      <c r="B148" s="10"/>
      <c r="C148" s="10"/>
      <c r="D148" s="14" t="s">
        <v>18</v>
      </c>
      <c r="E148" s="15" t="s">
        <v>19</v>
      </c>
      <c r="F148" s="16">
        <v>20000</v>
      </c>
      <c r="G148" s="33">
        <v>494.32</v>
      </c>
      <c r="H148" s="22">
        <f t="shared" si="2"/>
        <v>0.024716</v>
      </c>
      <c r="I148" s="5"/>
    </row>
    <row r="149" spans="2:9" s="6" customFormat="1" ht="16.5" customHeight="1">
      <c r="B149" s="10"/>
      <c r="C149" s="10"/>
      <c r="D149" s="14" t="s">
        <v>75</v>
      </c>
      <c r="E149" s="15" t="s">
        <v>76</v>
      </c>
      <c r="F149" s="16">
        <v>3000</v>
      </c>
      <c r="G149" s="33">
        <v>0</v>
      </c>
      <c r="H149" s="22">
        <f t="shared" si="2"/>
        <v>0</v>
      </c>
      <c r="I149" s="5"/>
    </row>
    <row r="150" spans="2:9" s="6" customFormat="1" ht="16.5" customHeight="1">
      <c r="B150" s="10"/>
      <c r="C150" s="10"/>
      <c r="D150" s="14" t="s">
        <v>20</v>
      </c>
      <c r="E150" s="15" t="s">
        <v>21</v>
      </c>
      <c r="F150" s="16">
        <v>6000</v>
      </c>
      <c r="G150" s="33">
        <v>4536.7</v>
      </c>
      <c r="H150" s="22">
        <f t="shared" si="2"/>
        <v>0.7561166666666667</v>
      </c>
      <c r="I150" s="5"/>
    </row>
    <row r="151" spans="2:9" s="6" customFormat="1" ht="16.5" customHeight="1">
      <c r="B151" s="10"/>
      <c r="C151" s="10"/>
      <c r="D151" s="14" t="s">
        <v>22</v>
      </c>
      <c r="E151" s="15" t="s">
        <v>23</v>
      </c>
      <c r="F151" s="16">
        <v>1500</v>
      </c>
      <c r="G151" s="33">
        <v>0</v>
      </c>
      <c r="H151" s="22">
        <f t="shared" si="2"/>
        <v>0</v>
      </c>
      <c r="I151" s="5"/>
    </row>
    <row r="152" spans="2:9" s="6" customFormat="1" ht="16.5" customHeight="1">
      <c r="B152" s="10"/>
      <c r="C152" s="10"/>
      <c r="D152" s="14" t="s">
        <v>26</v>
      </c>
      <c r="E152" s="15" t="s">
        <v>27</v>
      </c>
      <c r="F152" s="16">
        <v>5500</v>
      </c>
      <c r="G152" s="33">
        <v>511</v>
      </c>
      <c r="H152" s="22">
        <f t="shared" si="2"/>
        <v>0.09290909090909091</v>
      </c>
      <c r="I152" s="5"/>
    </row>
    <row r="153" spans="2:9" s="6" customFormat="1" ht="27" customHeight="1">
      <c r="B153" s="10"/>
      <c r="C153" s="10"/>
      <c r="D153" s="14" t="s">
        <v>126</v>
      </c>
      <c r="E153" s="15" t="s">
        <v>127</v>
      </c>
      <c r="F153" s="16">
        <v>80000</v>
      </c>
      <c r="G153" s="33">
        <v>38659.11</v>
      </c>
      <c r="H153" s="22">
        <f t="shared" si="2"/>
        <v>0.483238875</v>
      </c>
      <c r="I153" s="5"/>
    </row>
    <row r="154" spans="2:9" s="6" customFormat="1" ht="16.5" customHeight="1">
      <c r="B154" s="10"/>
      <c r="C154" s="10"/>
      <c r="D154" s="14" t="s">
        <v>77</v>
      </c>
      <c r="E154" s="15" t="s">
        <v>78</v>
      </c>
      <c r="F154" s="16">
        <v>3000</v>
      </c>
      <c r="G154" s="33">
        <v>1278.41</v>
      </c>
      <c r="H154" s="22">
        <f t="shared" si="2"/>
        <v>0.4261366666666667</v>
      </c>
      <c r="I154" s="5"/>
    </row>
    <row r="155" spans="2:9" s="6" customFormat="1" ht="16.5" customHeight="1">
      <c r="B155" s="10"/>
      <c r="C155" s="10"/>
      <c r="D155" s="14" t="s">
        <v>79</v>
      </c>
      <c r="E155" s="15" t="s">
        <v>80</v>
      </c>
      <c r="F155" s="16">
        <v>1000</v>
      </c>
      <c r="G155" s="33">
        <v>0</v>
      </c>
      <c r="H155" s="22">
        <f t="shared" si="2"/>
        <v>0</v>
      </c>
      <c r="I155" s="5"/>
    </row>
    <row r="156" spans="2:9" s="6" customFormat="1" ht="16.5" customHeight="1">
      <c r="B156" s="10"/>
      <c r="C156" s="10"/>
      <c r="D156" s="14" t="s">
        <v>28</v>
      </c>
      <c r="E156" s="15" t="s">
        <v>29</v>
      </c>
      <c r="F156" s="16">
        <v>500</v>
      </c>
      <c r="G156" s="33">
        <v>333</v>
      </c>
      <c r="H156" s="22">
        <f t="shared" si="2"/>
        <v>0.666</v>
      </c>
      <c r="I156" s="5"/>
    </row>
    <row r="157" spans="2:9" s="6" customFormat="1" ht="16.5" customHeight="1">
      <c r="B157" s="10"/>
      <c r="C157" s="10"/>
      <c r="D157" s="14" t="s">
        <v>30</v>
      </c>
      <c r="E157" s="15" t="s">
        <v>31</v>
      </c>
      <c r="F157" s="16">
        <v>18977.74</v>
      </c>
      <c r="G157" s="33">
        <v>3500</v>
      </c>
      <c r="H157" s="22">
        <f t="shared" si="2"/>
        <v>0.18442659663374036</v>
      </c>
      <c r="I157" s="5"/>
    </row>
    <row r="158" spans="2:9" s="6" customFormat="1" ht="16.5" customHeight="1">
      <c r="B158" s="10"/>
      <c r="C158" s="11" t="s">
        <v>128</v>
      </c>
      <c r="D158" s="11"/>
      <c r="E158" s="12" t="s">
        <v>129</v>
      </c>
      <c r="F158" s="13">
        <f>SUM(F159:F174)</f>
        <v>957858.79</v>
      </c>
      <c r="G158" s="13">
        <f>SUM(G159:G174)</f>
        <v>473382.68999999994</v>
      </c>
      <c r="H158" s="29">
        <f t="shared" si="2"/>
        <v>0.49420926648279745</v>
      </c>
      <c r="I158" s="5"/>
    </row>
    <row r="159" spans="2:9" s="6" customFormat="1" ht="16.5" customHeight="1">
      <c r="B159" s="10"/>
      <c r="C159" s="10"/>
      <c r="D159" s="14" t="s">
        <v>8</v>
      </c>
      <c r="E159" s="15" t="s">
        <v>9</v>
      </c>
      <c r="F159" s="16">
        <v>35200</v>
      </c>
      <c r="G159" s="33">
        <v>16489.52</v>
      </c>
      <c r="H159" s="22">
        <f t="shared" si="2"/>
        <v>0.46845227272727274</v>
      </c>
      <c r="I159" s="5"/>
    </row>
    <row r="160" spans="2:9" s="6" customFormat="1" ht="16.5" customHeight="1">
      <c r="B160" s="10"/>
      <c r="C160" s="10"/>
      <c r="D160" s="14" t="s">
        <v>130</v>
      </c>
      <c r="E160" s="15" t="s">
        <v>131</v>
      </c>
      <c r="F160" s="16">
        <v>3000</v>
      </c>
      <c r="G160" s="33">
        <v>3000</v>
      </c>
      <c r="H160" s="22">
        <f t="shared" si="2"/>
        <v>1</v>
      </c>
      <c r="I160" s="5"/>
    </row>
    <row r="161" spans="2:9" s="6" customFormat="1" ht="16.5" customHeight="1">
      <c r="B161" s="10"/>
      <c r="C161" s="10"/>
      <c r="D161" s="14" t="s">
        <v>122</v>
      </c>
      <c r="E161" s="15" t="s">
        <v>123</v>
      </c>
      <c r="F161" s="16">
        <v>5897.43</v>
      </c>
      <c r="G161" s="33">
        <v>0</v>
      </c>
      <c r="H161" s="22">
        <f t="shared" si="2"/>
        <v>0</v>
      </c>
      <c r="I161" s="5"/>
    </row>
    <row r="162" spans="2:9" s="6" customFormat="1" ht="16.5" customHeight="1">
      <c r="B162" s="10"/>
      <c r="C162" s="10"/>
      <c r="D162" s="14" t="s">
        <v>10</v>
      </c>
      <c r="E162" s="15" t="s">
        <v>11</v>
      </c>
      <c r="F162" s="16">
        <v>517831</v>
      </c>
      <c r="G162" s="33">
        <v>303546.11</v>
      </c>
      <c r="H162" s="22">
        <f t="shared" si="2"/>
        <v>0.5861875978842518</v>
      </c>
      <c r="I162" s="5"/>
    </row>
    <row r="163" spans="2:9" s="6" customFormat="1" ht="16.5" customHeight="1">
      <c r="B163" s="10"/>
      <c r="C163" s="10"/>
      <c r="D163" s="14" t="s">
        <v>12</v>
      </c>
      <c r="E163" s="15" t="s">
        <v>13</v>
      </c>
      <c r="F163" s="16">
        <v>45000</v>
      </c>
      <c r="G163" s="33">
        <v>32536.97</v>
      </c>
      <c r="H163" s="22">
        <f t="shared" si="2"/>
        <v>0.7230437777777778</v>
      </c>
      <c r="I163" s="5"/>
    </row>
    <row r="164" spans="2:9" s="6" customFormat="1" ht="16.5" customHeight="1">
      <c r="B164" s="10"/>
      <c r="C164" s="10"/>
      <c r="D164" s="14" t="s">
        <v>14</v>
      </c>
      <c r="E164" s="15" t="s">
        <v>15</v>
      </c>
      <c r="F164" s="16">
        <v>102782</v>
      </c>
      <c r="G164" s="33">
        <v>53921.16</v>
      </c>
      <c r="H164" s="22">
        <f t="shared" si="2"/>
        <v>0.5246167616897901</v>
      </c>
      <c r="I164" s="5"/>
    </row>
    <row r="165" spans="2:9" s="6" customFormat="1" ht="16.5" customHeight="1">
      <c r="B165" s="10"/>
      <c r="C165" s="10"/>
      <c r="D165" s="14" t="s">
        <v>16</v>
      </c>
      <c r="E165" s="15" t="s">
        <v>17</v>
      </c>
      <c r="F165" s="16">
        <v>14316</v>
      </c>
      <c r="G165" s="33">
        <v>6290.92</v>
      </c>
      <c r="H165" s="22">
        <f t="shared" si="2"/>
        <v>0.43943280245878735</v>
      </c>
      <c r="I165" s="5"/>
    </row>
    <row r="166" spans="2:9" s="6" customFormat="1" ht="16.5" customHeight="1">
      <c r="B166" s="10"/>
      <c r="C166" s="10"/>
      <c r="D166" s="14" t="s">
        <v>18</v>
      </c>
      <c r="E166" s="15" t="s">
        <v>19</v>
      </c>
      <c r="F166" s="16">
        <v>138359.57</v>
      </c>
      <c r="G166" s="33">
        <v>28880.43</v>
      </c>
      <c r="H166" s="22">
        <f t="shared" si="2"/>
        <v>0.20873460361289067</v>
      </c>
      <c r="I166" s="5"/>
    </row>
    <row r="167" spans="2:9" s="6" customFormat="1" ht="16.5" customHeight="1">
      <c r="B167" s="10"/>
      <c r="C167" s="10"/>
      <c r="D167" s="14" t="s">
        <v>75</v>
      </c>
      <c r="E167" s="15" t="s">
        <v>76</v>
      </c>
      <c r="F167" s="16">
        <v>3000</v>
      </c>
      <c r="G167" s="33">
        <v>216</v>
      </c>
      <c r="H167" s="22">
        <f t="shared" si="2"/>
        <v>0.072</v>
      </c>
      <c r="I167" s="5"/>
    </row>
    <row r="168" spans="2:9" s="6" customFormat="1" ht="16.5" customHeight="1">
      <c r="B168" s="10"/>
      <c r="C168" s="10"/>
      <c r="D168" s="14" t="s">
        <v>20</v>
      </c>
      <c r="E168" s="15" t="s">
        <v>21</v>
      </c>
      <c r="F168" s="16">
        <v>20000</v>
      </c>
      <c r="G168" s="33">
        <v>10648.37</v>
      </c>
      <c r="H168" s="22">
        <f t="shared" si="2"/>
        <v>0.5324185</v>
      </c>
      <c r="I168" s="5"/>
    </row>
    <row r="169" spans="2:9" s="6" customFormat="1" ht="16.5" customHeight="1">
      <c r="B169" s="10"/>
      <c r="C169" s="10"/>
      <c r="D169" s="14" t="s">
        <v>22</v>
      </c>
      <c r="E169" s="15" t="s">
        <v>23</v>
      </c>
      <c r="F169" s="16">
        <v>15000</v>
      </c>
      <c r="G169" s="33">
        <v>0</v>
      </c>
      <c r="H169" s="22">
        <f t="shared" si="2"/>
        <v>0</v>
      </c>
      <c r="I169" s="5"/>
    </row>
    <row r="170" spans="2:9" s="6" customFormat="1" ht="16.5" customHeight="1">
      <c r="B170" s="10"/>
      <c r="C170" s="10"/>
      <c r="D170" s="14" t="s">
        <v>26</v>
      </c>
      <c r="E170" s="15" t="s">
        <v>27</v>
      </c>
      <c r="F170" s="16">
        <v>14000</v>
      </c>
      <c r="G170" s="33">
        <v>7355.93</v>
      </c>
      <c r="H170" s="22">
        <f t="shared" si="2"/>
        <v>0.5254235714285714</v>
      </c>
      <c r="I170" s="5"/>
    </row>
    <row r="171" spans="2:9" s="6" customFormat="1" ht="16.5" customHeight="1">
      <c r="B171" s="10"/>
      <c r="C171" s="10"/>
      <c r="D171" s="14" t="s">
        <v>77</v>
      </c>
      <c r="E171" s="15" t="s">
        <v>78</v>
      </c>
      <c r="F171" s="16">
        <v>3500</v>
      </c>
      <c r="G171" s="33">
        <v>1259.8</v>
      </c>
      <c r="H171" s="22">
        <f t="shared" si="2"/>
        <v>0.3599428571428571</v>
      </c>
      <c r="I171" s="5"/>
    </row>
    <row r="172" spans="2:9" s="6" customFormat="1" ht="16.5" customHeight="1">
      <c r="B172" s="10"/>
      <c r="C172" s="10"/>
      <c r="D172" s="14" t="s">
        <v>79</v>
      </c>
      <c r="E172" s="15" t="s">
        <v>80</v>
      </c>
      <c r="F172" s="16">
        <v>2000</v>
      </c>
      <c r="G172" s="33">
        <v>1843.48</v>
      </c>
      <c r="H172" s="22">
        <f t="shared" si="2"/>
        <v>0.92174</v>
      </c>
      <c r="I172" s="5"/>
    </row>
    <row r="173" spans="2:9" s="6" customFormat="1" ht="16.5" customHeight="1">
      <c r="B173" s="10"/>
      <c r="C173" s="10"/>
      <c r="D173" s="14" t="s">
        <v>28</v>
      </c>
      <c r="E173" s="15" t="s">
        <v>29</v>
      </c>
      <c r="F173" s="16">
        <v>5000</v>
      </c>
      <c r="G173" s="33">
        <v>1394</v>
      </c>
      <c r="H173" s="22">
        <f t="shared" si="2"/>
        <v>0.2788</v>
      </c>
      <c r="I173" s="5"/>
    </row>
    <row r="174" spans="2:9" s="6" customFormat="1" ht="16.5" customHeight="1">
      <c r="B174" s="10"/>
      <c r="C174" s="10"/>
      <c r="D174" s="14" t="s">
        <v>30</v>
      </c>
      <c r="E174" s="15" t="s">
        <v>31</v>
      </c>
      <c r="F174" s="16">
        <v>32972.79</v>
      </c>
      <c r="G174" s="33">
        <v>6000</v>
      </c>
      <c r="H174" s="22">
        <f t="shared" si="2"/>
        <v>0.18196822288923684</v>
      </c>
      <c r="I174" s="5"/>
    </row>
    <row r="175" spans="2:9" s="6" customFormat="1" ht="16.5" customHeight="1">
      <c r="B175" s="10"/>
      <c r="C175" s="11" t="s">
        <v>132</v>
      </c>
      <c r="D175" s="11"/>
      <c r="E175" s="12" t="s">
        <v>133</v>
      </c>
      <c r="F175" s="13">
        <f>F176</f>
        <v>110000</v>
      </c>
      <c r="G175" s="13">
        <f>G176</f>
        <v>70632.11</v>
      </c>
      <c r="H175" s="29">
        <f t="shared" si="2"/>
        <v>0.6421100909090909</v>
      </c>
      <c r="I175" s="5"/>
    </row>
    <row r="176" spans="2:9" s="6" customFormat="1" ht="16.5" customHeight="1">
      <c r="B176" s="10"/>
      <c r="C176" s="10"/>
      <c r="D176" s="14" t="s">
        <v>26</v>
      </c>
      <c r="E176" s="15" t="s">
        <v>27</v>
      </c>
      <c r="F176" s="16">
        <v>110000</v>
      </c>
      <c r="G176" s="24">
        <v>70632.11</v>
      </c>
      <c r="H176" s="22">
        <f t="shared" si="2"/>
        <v>0.6421100909090909</v>
      </c>
      <c r="I176" s="5"/>
    </row>
    <row r="177" spans="2:9" s="6" customFormat="1" ht="16.5" customHeight="1">
      <c r="B177" s="10"/>
      <c r="C177" s="11" t="s">
        <v>134</v>
      </c>
      <c r="D177" s="11"/>
      <c r="E177" s="12" t="s">
        <v>135</v>
      </c>
      <c r="F177" s="13">
        <f>SUM(F178:F187)</f>
        <v>241028.76</v>
      </c>
      <c r="G177" s="13">
        <f>SUM(G178:G187)</f>
        <v>112557.95999999999</v>
      </c>
      <c r="H177" s="29">
        <f t="shared" si="2"/>
        <v>0.46698974844329777</v>
      </c>
      <c r="I177" s="5"/>
    </row>
    <row r="178" spans="2:9" s="6" customFormat="1" ht="16.5" customHeight="1">
      <c r="B178" s="10"/>
      <c r="C178" s="10"/>
      <c r="D178" s="14" t="s">
        <v>10</v>
      </c>
      <c r="E178" s="15" t="s">
        <v>11</v>
      </c>
      <c r="F178" s="16">
        <v>174000</v>
      </c>
      <c r="G178" s="33">
        <v>72460.87</v>
      </c>
      <c r="H178" s="22">
        <f t="shared" si="2"/>
        <v>0.41644178160919537</v>
      </c>
      <c r="I178" s="5"/>
    </row>
    <row r="179" spans="2:9" s="6" customFormat="1" ht="16.5" customHeight="1">
      <c r="B179" s="10"/>
      <c r="C179" s="10"/>
      <c r="D179" s="14" t="s">
        <v>12</v>
      </c>
      <c r="E179" s="15" t="s">
        <v>13</v>
      </c>
      <c r="F179" s="16">
        <v>15000</v>
      </c>
      <c r="G179" s="33">
        <v>13850.92</v>
      </c>
      <c r="H179" s="22">
        <f t="shared" si="2"/>
        <v>0.9233946666666667</v>
      </c>
      <c r="I179" s="5"/>
    </row>
    <row r="180" spans="2:9" s="6" customFormat="1" ht="16.5" customHeight="1">
      <c r="B180" s="10"/>
      <c r="C180" s="10"/>
      <c r="D180" s="14" t="s">
        <v>14</v>
      </c>
      <c r="E180" s="15" t="s">
        <v>15</v>
      </c>
      <c r="F180" s="16">
        <v>32400</v>
      </c>
      <c r="G180" s="33">
        <v>18388.77</v>
      </c>
      <c r="H180" s="22">
        <f t="shared" si="2"/>
        <v>0.5675546296296297</v>
      </c>
      <c r="I180" s="5"/>
    </row>
    <row r="181" spans="2:9" s="6" customFormat="1" ht="16.5" customHeight="1">
      <c r="B181" s="10"/>
      <c r="C181" s="10"/>
      <c r="D181" s="14" t="s">
        <v>16</v>
      </c>
      <c r="E181" s="15" t="s">
        <v>17</v>
      </c>
      <c r="F181" s="16">
        <v>1500</v>
      </c>
      <c r="G181" s="33">
        <v>239.31</v>
      </c>
      <c r="H181" s="22">
        <f t="shared" si="2"/>
        <v>0.15954000000000002</v>
      </c>
      <c r="I181" s="5"/>
    </row>
    <row r="182" spans="2:9" s="6" customFormat="1" ht="16.5" customHeight="1">
      <c r="B182" s="10"/>
      <c r="C182" s="10"/>
      <c r="D182" s="14" t="s">
        <v>18</v>
      </c>
      <c r="E182" s="15" t="s">
        <v>19</v>
      </c>
      <c r="F182" s="16">
        <v>4000</v>
      </c>
      <c r="G182" s="33">
        <v>639.62</v>
      </c>
      <c r="H182" s="22">
        <f t="shared" si="2"/>
        <v>0.159905</v>
      </c>
      <c r="I182" s="5"/>
    </row>
    <row r="183" spans="2:9" s="6" customFormat="1" ht="16.5" customHeight="1">
      <c r="B183" s="10"/>
      <c r="C183" s="10"/>
      <c r="D183" s="14" t="s">
        <v>26</v>
      </c>
      <c r="E183" s="15" t="s">
        <v>27</v>
      </c>
      <c r="F183" s="16">
        <v>6000</v>
      </c>
      <c r="G183" s="33">
        <v>3728.66</v>
      </c>
      <c r="H183" s="22">
        <f t="shared" si="2"/>
        <v>0.6214433333333333</v>
      </c>
      <c r="I183" s="5"/>
    </row>
    <row r="184" spans="2:9" s="6" customFormat="1" ht="16.5" customHeight="1">
      <c r="B184" s="10"/>
      <c r="C184" s="10"/>
      <c r="D184" s="14" t="s">
        <v>77</v>
      </c>
      <c r="E184" s="15" t="s">
        <v>78</v>
      </c>
      <c r="F184" s="16">
        <v>2000</v>
      </c>
      <c r="G184" s="33">
        <v>521.4</v>
      </c>
      <c r="H184" s="22">
        <f t="shared" si="2"/>
        <v>0.2607</v>
      </c>
      <c r="I184" s="5"/>
    </row>
    <row r="185" spans="2:9" s="6" customFormat="1" ht="16.5" customHeight="1">
      <c r="B185" s="10"/>
      <c r="C185" s="10"/>
      <c r="D185" s="14" t="s">
        <v>79</v>
      </c>
      <c r="E185" s="15" t="s">
        <v>80</v>
      </c>
      <c r="F185" s="16">
        <v>1500</v>
      </c>
      <c r="G185" s="33">
        <v>508.41</v>
      </c>
      <c r="H185" s="22">
        <f aca="true" t="shared" si="3" ref="H185:H248">G185/F185</f>
        <v>0.33894</v>
      </c>
      <c r="I185" s="5"/>
    </row>
    <row r="186" spans="2:9" s="6" customFormat="1" ht="16.5" customHeight="1">
      <c r="B186" s="10"/>
      <c r="C186" s="10"/>
      <c r="D186" s="14" t="s">
        <v>30</v>
      </c>
      <c r="E186" s="15" t="s">
        <v>31</v>
      </c>
      <c r="F186" s="16">
        <v>3828.76</v>
      </c>
      <c r="G186" s="33">
        <v>1600</v>
      </c>
      <c r="H186" s="22">
        <f t="shared" si="3"/>
        <v>0.41788986512604603</v>
      </c>
      <c r="I186" s="5"/>
    </row>
    <row r="187" spans="2:9" s="6" customFormat="1" ht="23.25" customHeight="1">
      <c r="B187" s="10"/>
      <c r="C187" s="10"/>
      <c r="D187" s="14" t="s">
        <v>85</v>
      </c>
      <c r="E187" s="15" t="s">
        <v>86</v>
      </c>
      <c r="F187" s="16">
        <v>800</v>
      </c>
      <c r="G187" s="33">
        <v>620</v>
      </c>
      <c r="H187" s="22">
        <f t="shared" si="3"/>
        <v>0.775</v>
      </c>
      <c r="I187" s="5"/>
    </row>
    <row r="188" spans="2:9" s="6" customFormat="1" ht="16.5" customHeight="1">
      <c r="B188" s="10"/>
      <c r="C188" s="11" t="s">
        <v>136</v>
      </c>
      <c r="D188" s="11"/>
      <c r="E188" s="12" t="s">
        <v>137</v>
      </c>
      <c r="F188" s="13">
        <f>F189</f>
        <v>16830</v>
      </c>
      <c r="G188" s="13">
        <f>G189</f>
        <v>3420</v>
      </c>
      <c r="H188" s="29">
        <f t="shared" si="3"/>
        <v>0.20320855614973263</v>
      </c>
      <c r="I188" s="5"/>
    </row>
    <row r="189" spans="2:9" s="6" customFormat="1" ht="16.5" customHeight="1">
      <c r="B189" s="10"/>
      <c r="C189" s="10"/>
      <c r="D189" s="14" t="s">
        <v>26</v>
      </c>
      <c r="E189" s="15" t="s">
        <v>27</v>
      </c>
      <c r="F189" s="16">
        <v>16830</v>
      </c>
      <c r="G189" s="23">
        <v>3420</v>
      </c>
      <c r="H189" s="22">
        <f t="shared" si="3"/>
        <v>0.20320855614973263</v>
      </c>
      <c r="I189" s="5"/>
    </row>
    <row r="190" spans="2:9" s="6" customFormat="1" ht="16.5" customHeight="1">
      <c r="B190" s="10"/>
      <c r="C190" s="11" t="s">
        <v>138</v>
      </c>
      <c r="D190" s="11"/>
      <c r="E190" s="12" t="s">
        <v>139</v>
      </c>
      <c r="F190" s="13">
        <f>SUM(F191:F195)</f>
        <v>110101.79</v>
      </c>
      <c r="G190" s="13">
        <f>SUM(G191:G195)</f>
        <v>42455.450000000004</v>
      </c>
      <c r="H190" s="29">
        <f t="shared" si="3"/>
        <v>0.3856018144664134</v>
      </c>
      <c r="I190" s="5"/>
    </row>
    <row r="191" spans="2:9" s="6" customFormat="1" ht="16.5" customHeight="1">
      <c r="B191" s="10"/>
      <c r="C191" s="10"/>
      <c r="D191" s="14" t="s">
        <v>10</v>
      </c>
      <c r="E191" s="15" t="s">
        <v>11</v>
      </c>
      <c r="F191" s="16">
        <v>80350</v>
      </c>
      <c r="G191" s="33">
        <v>32669.17</v>
      </c>
      <c r="H191" s="22">
        <f t="shared" si="3"/>
        <v>0.4065858120721842</v>
      </c>
      <c r="I191" s="5"/>
    </row>
    <row r="192" spans="2:9" s="6" customFormat="1" ht="16.5" customHeight="1">
      <c r="B192" s="10"/>
      <c r="C192" s="10"/>
      <c r="D192" s="14" t="s">
        <v>12</v>
      </c>
      <c r="E192" s="15" t="s">
        <v>13</v>
      </c>
      <c r="F192" s="16">
        <v>8000</v>
      </c>
      <c r="G192" s="33">
        <v>4737.44</v>
      </c>
      <c r="H192" s="22">
        <f t="shared" si="3"/>
        <v>0.5921799999999999</v>
      </c>
      <c r="I192" s="5"/>
    </row>
    <row r="193" spans="2:9" s="6" customFormat="1" ht="16.5" customHeight="1">
      <c r="B193" s="10"/>
      <c r="C193" s="10"/>
      <c r="D193" s="14" t="s">
        <v>14</v>
      </c>
      <c r="E193" s="15" t="s">
        <v>15</v>
      </c>
      <c r="F193" s="16">
        <v>16280</v>
      </c>
      <c r="G193" s="33">
        <v>4649.55</v>
      </c>
      <c r="H193" s="22">
        <f t="shared" si="3"/>
        <v>0.28559889434889435</v>
      </c>
      <c r="I193" s="5"/>
    </row>
    <row r="194" spans="2:9" s="6" customFormat="1" ht="16.5" customHeight="1">
      <c r="B194" s="10"/>
      <c r="C194" s="10"/>
      <c r="D194" s="14" t="s">
        <v>16</v>
      </c>
      <c r="E194" s="15" t="s">
        <v>17</v>
      </c>
      <c r="F194" s="16">
        <v>2190</v>
      </c>
      <c r="G194" s="33">
        <v>399.29</v>
      </c>
      <c r="H194" s="22">
        <f t="shared" si="3"/>
        <v>0.18232420091324203</v>
      </c>
      <c r="I194" s="5"/>
    </row>
    <row r="195" spans="2:9" s="6" customFormat="1" ht="16.5" customHeight="1">
      <c r="B195" s="10"/>
      <c r="C195" s="10"/>
      <c r="D195" s="14" t="s">
        <v>30</v>
      </c>
      <c r="E195" s="15" t="s">
        <v>31</v>
      </c>
      <c r="F195" s="16">
        <v>3281.79</v>
      </c>
      <c r="G195" s="33">
        <v>0</v>
      </c>
      <c r="H195" s="22">
        <f t="shared" si="3"/>
        <v>0</v>
      </c>
      <c r="I195" s="5"/>
    </row>
    <row r="196" spans="2:9" s="6" customFormat="1" ht="64.5" customHeight="1">
      <c r="B196" s="10"/>
      <c r="C196" s="11" t="s">
        <v>140</v>
      </c>
      <c r="D196" s="11"/>
      <c r="E196" s="12" t="s">
        <v>141</v>
      </c>
      <c r="F196" s="13">
        <f>SUM(F197:F204)</f>
        <v>183874</v>
      </c>
      <c r="G196" s="13">
        <f>SUM(G197:G204)</f>
        <v>43910.689999999995</v>
      </c>
      <c r="H196" s="29">
        <f t="shared" si="3"/>
        <v>0.23880858631454147</v>
      </c>
      <c r="I196" s="5"/>
    </row>
    <row r="197" spans="2:9" s="6" customFormat="1" ht="28.5" customHeight="1">
      <c r="B197" s="10"/>
      <c r="C197" s="10"/>
      <c r="D197" s="14" t="s">
        <v>120</v>
      </c>
      <c r="E197" s="15" t="s">
        <v>121</v>
      </c>
      <c r="F197" s="16">
        <v>18180.25</v>
      </c>
      <c r="G197" s="23">
        <v>9090.12</v>
      </c>
      <c r="H197" s="22">
        <f t="shared" si="3"/>
        <v>0.49999972497627926</v>
      </c>
      <c r="I197" s="5"/>
    </row>
    <row r="198" spans="2:9" s="6" customFormat="1" ht="16.5" customHeight="1">
      <c r="B198" s="10"/>
      <c r="C198" s="10"/>
      <c r="D198" s="14" t="s">
        <v>122</v>
      </c>
      <c r="E198" s="15" t="s">
        <v>123</v>
      </c>
      <c r="F198" s="16">
        <v>392.04</v>
      </c>
      <c r="G198" s="33">
        <v>0</v>
      </c>
      <c r="H198" s="22">
        <f t="shared" si="3"/>
        <v>0</v>
      </c>
      <c r="I198" s="5"/>
    </row>
    <row r="199" spans="2:9" s="6" customFormat="1" ht="16.5" customHeight="1">
      <c r="B199" s="10"/>
      <c r="C199" s="10"/>
      <c r="D199" s="14" t="s">
        <v>10</v>
      </c>
      <c r="E199" s="15" t="s">
        <v>11</v>
      </c>
      <c r="F199" s="16">
        <v>122878.75</v>
      </c>
      <c r="G199" s="33">
        <v>24819.45</v>
      </c>
      <c r="H199" s="22">
        <f t="shared" si="3"/>
        <v>0.20198325585180513</v>
      </c>
      <c r="I199" s="5"/>
    </row>
    <row r="200" spans="2:9" s="6" customFormat="1" ht="16.5" customHeight="1">
      <c r="B200" s="10"/>
      <c r="C200" s="10"/>
      <c r="D200" s="14" t="s">
        <v>14</v>
      </c>
      <c r="E200" s="15" t="s">
        <v>15</v>
      </c>
      <c r="F200" s="16">
        <v>20400</v>
      </c>
      <c r="G200" s="33">
        <v>4311.7</v>
      </c>
      <c r="H200" s="22">
        <f t="shared" si="3"/>
        <v>0.2113578431372549</v>
      </c>
      <c r="I200" s="5"/>
    </row>
    <row r="201" spans="2:9" s="6" customFormat="1" ht="16.5" customHeight="1">
      <c r="B201" s="10"/>
      <c r="C201" s="10"/>
      <c r="D201" s="14" t="s">
        <v>16</v>
      </c>
      <c r="E201" s="15" t="s">
        <v>17</v>
      </c>
      <c r="F201" s="16">
        <v>3319</v>
      </c>
      <c r="G201" s="33">
        <v>608.08</v>
      </c>
      <c r="H201" s="22">
        <f t="shared" si="3"/>
        <v>0.18321181078638146</v>
      </c>
      <c r="I201" s="5"/>
    </row>
    <row r="202" spans="2:9" s="6" customFormat="1" ht="16.5" customHeight="1">
      <c r="B202" s="10"/>
      <c r="C202" s="10"/>
      <c r="D202" s="14" t="s">
        <v>46</v>
      </c>
      <c r="E202" s="15" t="s">
        <v>47</v>
      </c>
      <c r="F202" s="16">
        <v>3000</v>
      </c>
      <c r="G202" s="33">
        <v>1214.4</v>
      </c>
      <c r="H202" s="22">
        <f t="shared" si="3"/>
        <v>0.40480000000000005</v>
      </c>
      <c r="I202" s="5"/>
    </row>
    <row r="203" spans="2:9" s="6" customFormat="1" ht="16.5" customHeight="1">
      <c r="B203" s="10"/>
      <c r="C203" s="10"/>
      <c r="D203" s="14" t="s">
        <v>18</v>
      </c>
      <c r="E203" s="15" t="s">
        <v>19</v>
      </c>
      <c r="F203" s="16">
        <v>2703.96</v>
      </c>
      <c r="G203" s="33">
        <v>1951.74</v>
      </c>
      <c r="H203" s="22">
        <f t="shared" si="3"/>
        <v>0.7218080149114632</v>
      </c>
      <c r="I203" s="5"/>
    </row>
    <row r="204" spans="2:9" s="6" customFormat="1" ht="16.5" customHeight="1">
      <c r="B204" s="10"/>
      <c r="C204" s="10"/>
      <c r="D204" s="14" t="s">
        <v>26</v>
      </c>
      <c r="E204" s="15" t="s">
        <v>27</v>
      </c>
      <c r="F204" s="16">
        <v>13000</v>
      </c>
      <c r="G204" s="34">
        <v>1915.2</v>
      </c>
      <c r="H204" s="22">
        <f t="shared" si="3"/>
        <v>0.14732307692307692</v>
      </c>
      <c r="I204" s="5"/>
    </row>
    <row r="205" spans="2:9" s="6" customFormat="1" ht="16.5" customHeight="1">
      <c r="B205" s="10"/>
      <c r="C205" s="11" t="s">
        <v>142</v>
      </c>
      <c r="D205" s="11"/>
      <c r="E205" s="12" t="s">
        <v>45</v>
      </c>
      <c r="F205" s="13">
        <f>F206</f>
        <v>22100</v>
      </c>
      <c r="G205" s="13">
        <f>G206</f>
        <v>0</v>
      </c>
      <c r="H205" s="29">
        <f t="shared" si="3"/>
        <v>0</v>
      </c>
      <c r="I205" s="5"/>
    </row>
    <row r="206" spans="2:9" s="6" customFormat="1" ht="16.5" customHeight="1">
      <c r="B206" s="10"/>
      <c r="C206" s="10"/>
      <c r="D206" s="14" t="s">
        <v>30</v>
      </c>
      <c r="E206" s="15" t="s">
        <v>31</v>
      </c>
      <c r="F206" s="16">
        <v>22100</v>
      </c>
      <c r="G206" s="23">
        <v>0</v>
      </c>
      <c r="H206" s="22">
        <f t="shared" si="3"/>
        <v>0</v>
      </c>
      <c r="I206" s="5"/>
    </row>
    <row r="207" spans="2:9" s="6" customFormat="1" ht="16.5" customHeight="1">
      <c r="B207" s="7" t="s">
        <v>143</v>
      </c>
      <c r="C207" s="7"/>
      <c r="D207" s="7"/>
      <c r="E207" s="8" t="s">
        <v>144</v>
      </c>
      <c r="F207" s="9">
        <f>F208+F210+F220+F222</f>
        <v>69592.28</v>
      </c>
      <c r="G207" s="9">
        <f>G208+G210+G220+G222</f>
        <v>23867.850000000002</v>
      </c>
      <c r="H207" s="32">
        <f t="shared" si="3"/>
        <v>0.3429669210435411</v>
      </c>
      <c r="I207" s="5"/>
    </row>
    <row r="208" spans="2:9" s="6" customFormat="1" ht="16.5" customHeight="1">
      <c r="B208" s="10"/>
      <c r="C208" s="11" t="s">
        <v>145</v>
      </c>
      <c r="D208" s="11"/>
      <c r="E208" s="12" t="s">
        <v>146</v>
      </c>
      <c r="F208" s="13">
        <f>F209</f>
        <v>10000</v>
      </c>
      <c r="G208" s="13">
        <f>G209</f>
        <v>0</v>
      </c>
      <c r="H208" s="29">
        <f t="shared" si="3"/>
        <v>0</v>
      </c>
      <c r="I208" s="5"/>
    </row>
    <row r="209" spans="2:9" s="6" customFormat="1" ht="36.75" customHeight="1">
      <c r="B209" s="10"/>
      <c r="C209" s="10"/>
      <c r="D209" s="14" t="s">
        <v>147</v>
      </c>
      <c r="E209" s="15" t="s">
        <v>148</v>
      </c>
      <c r="F209" s="16">
        <v>10000</v>
      </c>
      <c r="G209" s="23">
        <v>0</v>
      </c>
      <c r="H209" s="22">
        <f t="shared" si="3"/>
        <v>0</v>
      </c>
      <c r="I209" s="5"/>
    </row>
    <row r="210" spans="2:9" s="6" customFormat="1" ht="16.5" customHeight="1">
      <c r="B210" s="10"/>
      <c r="C210" s="11" t="s">
        <v>149</v>
      </c>
      <c r="D210" s="11"/>
      <c r="E210" s="12" t="s">
        <v>150</v>
      </c>
      <c r="F210" s="13">
        <f>SUM(F211:F219)</f>
        <v>19592.28</v>
      </c>
      <c r="G210" s="13">
        <f>SUM(G211:G219)</f>
        <v>7627.2699999999995</v>
      </c>
      <c r="H210" s="29">
        <f t="shared" si="3"/>
        <v>0.3892997650094833</v>
      </c>
      <c r="I210" s="5"/>
    </row>
    <row r="211" spans="2:9" s="6" customFormat="1" ht="16.5" customHeight="1">
      <c r="B211" s="10"/>
      <c r="C211" s="10"/>
      <c r="D211" s="14" t="s">
        <v>10</v>
      </c>
      <c r="E211" s="15" t="s">
        <v>11</v>
      </c>
      <c r="F211" s="16">
        <v>7067.28</v>
      </c>
      <c r="G211" s="23">
        <v>3614.55</v>
      </c>
      <c r="H211" s="22">
        <f t="shared" si="3"/>
        <v>0.5114485346554828</v>
      </c>
      <c r="I211" s="5"/>
    </row>
    <row r="212" spans="2:9" s="6" customFormat="1" ht="16.5" customHeight="1">
      <c r="B212" s="10"/>
      <c r="C212" s="10"/>
      <c r="D212" s="14" t="s">
        <v>12</v>
      </c>
      <c r="E212" s="15" t="s">
        <v>13</v>
      </c>
      <c r="F212" s="16">
        <v>510</v>
      </c>
      <c r="G212" s="23">
        <v>503.37</v>
      </c>
      <c r="H212" s="22">
        <f t="shared" si="3"/>
        <v>0.987</v>
      </c>
      <c r="I212" s="5"/>
    </row>
    <row r="213" spans="2:9" s="6" customFormat="1" ht="16.5" customHeight="1">
      <c r="B213" s="10"/>
      <c r="C213" s="10"/>
      <c r="D213" s="14" t="s">
        <v>14</v>
      </c>
      <c r="E213" s="15" t="s">
        <v>15</v>
      </c>
      <c r="F213" s="16">
        <v>1236</v>
      </c>
      <c r="G213" s="23">
        <v>637.73</v>
      </c>
      <c r="H213" s="22">
        <f t="shared" si="3"/>
        <v>0.515962783171521</v>
      </c>
      <c r="I213" s="5"/>
    </row>
    <row r="214" spans="2:9" s="6" customFormat="1" ht="16.5" customHeight="1">
      <c r="B214" s="10"/>
      <c r="C214" s="10"/>
      <c r="D214" s="14" t="s">
        <v>16</v>
      </c>
      <c r="E214" s="15" t="s">
        <v>17</v>
      </c>
      <c r="F214" s="16">
        <v>176</v>
      </c>
      <c r="G214" s="23">
        <v>91.03</v>
      </c>
      <c r="H214" s="22">
        <f t="shared" si="3"/>
        <v>0.5172159090909091</v>
      </c>
      <c r="I214" s="5"/>
    </row>
    <row r="215" spans="2:9" s="6" customFormat="1" ht="16.5" customHeight="1">
      <c r="B215" s="10"/>
      <c r="C215" s="10"/>
      <c r="D215" s="14" t="s">
        <v>18</v>
      </c>
      <c r="E215" s="15" t="s">
        <v>19</v>
      </c>
      <c r="F215" s="16">
        <v>500</v>
      </c>
      <c r="G215" s="23">
        <v>0</v>
      </c>
      <c r="H215" s="22">
        <f t="shared" si="3"/>
        <v>0</v>
      </c>
      <c r="I215" s="5"/>
    </row>
    <row r="216" spans="2:9" s="6" customFormat="1" ht="16.5" customHeight="1">
      <c r="B216" s="10"/>
      <c r="C216" s="10"/>
      <c r="D216" s="14" t="s">
        <v>20</v>
      </c>
      <c r="E216" s="15" t="s">
        <v>21</v>
      </c>
      <c r="F216" s="16">
        <v>7800</v>
      </c>
      <c r="G216" s="23">
        <v>2545.59</v>
      </c>
      <c r="H216" s="22">
        <f t="shared" si="3"/>
        <v>0.32635769230769235</v>
      </c>
      <c r="I216" s="5"/>
    </row>
    <row r="217" spans="2:9" s="6" customFormat="1" ht="16.5" customHeight="1">
      <c r="B217" s="10"/>
      <c r="C217" s="10"/>
      <c r="D217" s="14" t="s">
        <v>24</v>
      </c>
      <c r="E217" s="15" t="s">
        <v>25</v>
      </c>
      <c r="F217" s="16">
        <v>30</v>
      </c>
      <c r="G217" s="23">
        <v>30</v>
      </c>
      <c r="H217" s="22">
        <f t="shared" si="3"/>
        <v>1</v>
      </c>
      <c r="I217" s="5"/>
    </row>
    <row r="218" spans="2:9" s="6" customFormat="1" ht="16.5" customHeight="1">
      <c r="B218" s="10"/>
      <c r="C218" s="10"/>
      <c r="D218" s="14" t="s">
        <v>26</v>
      </c>
      <c r="E218" s="15" t="s">
        <v>27</v>
      </c>
      <c r="F218" s="16">
        <v>2000</v>
      </c>
      <c r="G218" s="23">
        <v>0</v>
      </c>
      <c r="H218" s="22">
        <f t="shared" si="3"/>
        <v>0</v>
      </c>
      <c r="I218" s="5"/>
    </row>
    <row r="219" spans="2:9" s="6" customFormat="1" ht="16.5" customHeight="1">
      <c r="B219" s="10"/>
      <c r="C219" s="10"/>
      <c r="D219" s="14" t="s">
        <v>30</v>
      </c>
      <c r="E219" s="15" t="s">
        <v>31</v>
      </c>
      <c r="F219" s="16">
        <v>273</v>
      </c>
      <c r="G219" s="23">
        <v>205</v>
      </c>
      <c r="H219" s="22">
        <f t="shared" si="3"/>
        <v>0.7509157509157509</v>
      </c>
      <c r="I219" s="5"/>
    </row>
    <row r="220" spans="2:9" s="6" customFormat="1" ht="16.5" customHeight="1">
      <c r="B220" s="10"/>
      <c r="C220" s="11" t="s">
        <v>151</v>
      </c>
      <c r="D220" s="11"/>
      <c r="E220" s="12" t="s">
        <v>152</v>
      </c>
      <c r="F220" s="13">
        <f>F221</f>
        <v>2000</v>
      </c>
      <c r="G220" s="13">
        <f>G221</f>
        <v>0</v>
      </c>
      <c r="H220" s="29">
        <f t="shared" si="3"/>
        <v>0</v>
      </c>
      <c r="I220" s="5"/>
    </row>
    <row r="221" spans="2:9" s="6" customFormat="1" ht="16.5" customHeight="1">
      <c r="B221" s="10"/>
      <c r="C221" s="10"/>
      <c r="D221" s="14" t="s">
        <v>26</v>
      </c>
      <c r="E221" s="15" t="s">
        <v>27</v>
      </c>
      <c r="F221" s="16">
        <v>2000</v>
      </c>
      <c r="G221" s="23">
        <v>0</v>
      </c>
      <c r="H221" s="22">
        <f t="shared" si="3"/>
        <v>0</v>
      </c>
      <c r="I221" s="5"/>
    </row>
    <row r="222" spans="2:9" s="6" customFormat="1" ht="16.5" customHeight="1">
      <c r="B222" s="10"/>
      <c r="C222" s="11" t="s">
        <v>153</v>
      </c>
      <c r="D222" s="11"/>
      <c r="E222" s="12" t="s">
        <v>154</v>
      </c>
      <c r="F222" s="13">
        <f>SUM(F223:F227)</f>
        <v>38000</v>
      </c>
      <c r="G222" s="13">
        <f>SUM(G223:G227)</f>
        <v>16240.580000000002</v>
      </c>
      <c r="H222" s="29">
        <f t="shared" si="3"/>
        <v>0.42738368421052636</v>
      </c>
      <c r="I222" s="5"/>
    </row>
    <row r="223" spans="2:9" s="6" customFormat="1" ht="16.5" customHeight="1">
      <c r="B223" s="10"/>
      <c r="C223" s="10"/>
      <c r="D223" s="14" t="s">
        <v>14</v>
      </c>
      <c r="E223" s="15" t="s">
        <v>15</v>
      </c>
      <c r="F223" s="16">
        <v>550</v>
      </c>
      <c r="G223" s="23">
        <v>405.61</v>
      </c>
      <c r="H223" s="22">
        <f t="shared" si="3"/>
        <v>0.7374727272727273</v>
      </c>
      <c r="I223" s="5"/>
    </row>
    <row r="224" spans="2:9" s="6" customFormat="1" ht="16.5" customHeight="1">
      <c r="B224" s="10"/>
      <c r="C224" s="10"/>
      <c r="D224" s="14" t="s">
        <v>16</v>
      </c>
      <c r="E224" s="15" t="s">
        <v>17</v>
      </c>
      <c r="F224" s="16">
        <v>100</v>
      </c>
      <c r="G224" s="23">
        <v>57.9</v>
      </c>
      <c r="H224" s="22">
        <f t="shared" si="3"/>
        <v>0.579</v>
      </c>
      <c r="I224" s="5"/>
    </row>
    <row r="225" spans="2:9" s="6" customFormat="1" ht="16.5" customHeight="1">
      <c r="B225" s="10"/>
      <c r="C225" s="10"/>
      <c r="D225" s="14" t="s">
        <v>46</v>
      </c>
      <c r="E225" s="15" t="s">
        <v>47</v>
      </c>
      <c r="F225" s="16">
        <v>14350</v>
      </c>
      <c r="G225" s="23">
        <v>8800.87</v>
      </c>
      <c r="H225" s="22">
        <f t="shared" si="3"/>
        <v>0.6133010452961674</v>
      </c>
      <c r="I225" s="5"/>
    </row>
    <row r="226" spans="2:9" s="6" customFormat="1" ht="16.5" customHeight="1">
      <c r="B226" s="10"/>
      <c r="C226" s="10"/>
      <c r="D226" s="14" t="s">
        <v>18</v>
      </c>
      <c r="E226" s="15" t="s">
        <v>19</v>
      </c>
      <c r="F226" s="16">
        <v>10000</v>
      </c>
      <c r="G226" s="23">
        <v>4689.36</v>
      </c>
      <c r="H226" s="22">
        <f t="shared" si="3"/>
        <v>0.46893599999999996</v>
      </c>
      <c r="I226" s="5"/>
    </row>
    <row r="227" spans="2:9" s="6" customFormat="1" ht="16.5" customHeight="1">
      <c r="B227" s="10"/>
      <c r="C227" s="10"/>
      <c r="D227" s="14" t="s">
        <v>26</v>
      </c>
      <c r="E227" s="15" t="s">
        <v>27</v>
      </c>
      <c r="F227" s="16">
        <v>13000</v>
      </c>
      <c r="G227" s="23">
        <v>2286.84</v>
      </c>
      <c r="H227" s="22">
        <f t="shared" si="3"/>
        <v>0.17591076923076923</v>
      </c>
      <c r="I227" s="5"/>
    </row>
    <row r="228" spans="2:9" s="6" customFormat="1" ht="16.5" customHeight="1">
      <c r="B228" s="7" t="s">
        <v>155</v>
      </c>
      <c r="C228" s="7"/>
      <c r="D228" s="7"/>
      <c r="E228" s="8" t="s">
        <v>156</v>
      </c>
      <c r="F228" s="9">
        <f>F229+F231+F238+F240+F243+F245+F261+F263</f>
        <v>1401029</v>
      </c>
      <c r="G228" s="9">
        <f>G229+G231+G238+G240+G243+G245+G261+G263</f>
        <v>675591.4500000001</v>
      </c>
      <c r="H228" s="32">
        <f t="shared" si="3"/>
        <v>0.482210896419703</v>
      </c>
      <c r="I228" s="5"/>
    </row>
    <row r="229" spans="2:9" s="6" customFormat="1" ht="16.5" customHeight="1">
      <c r="B229" s="10"/>
      <c r="C229" s="11" t="s">
        <v>157</v>
      </c>
      <c r="D229" s="11"/>
      <c r="E229" s="12" t="s">
        <v>158</v>
      </c>
      <c r="F229" s="13">
        <f>F230</f>
        <v>6720</v>
      </c>
      <c r="G229" s="13">
        <f>G230</f>
        <v>3360</v>
      </c>
      <c r="H229" s="29">
        <f t="shared" si="3"/>
        <v>0.5</v>
      </c>
      <c r="I229" s="5"/>
    </row>
    <row r="230" spans="2:9" s="6" customFormat="1" ht="16.5" customHeight="1">
      <c r="B230" s="10"/>
      <c r="C230" s="10"/>
      <c r="D230" s="14" t="s">
        <v>26</v>
      </c>
      <c r="E230" s="15" t="s">
        <v>27</v>
      </c>
      <c r="F230" s="16">
        <v>6720</v>
      </c>
      <c r="G230" s="23">
        <v>3360</v>
      </c>
      <c r="H230" s="22">
        <f t="shared" si="3"/>
        <v>0.5</v>
      </c>
      <c r="I230" s="5"/>
    </row>
    <row r="231" spans="2:9" s="6" customFormat="1" ht="39.75" customHeight="1">
      <c r="B231" s="10"/>
      <c r="C231" s="11" t="s">
        <v>159</v>
      </c>
      <c r="D231" s="11"/>
      <c r="E231" s="12" t="s">
        <v>160</v>
      </c>
      <c r="F231" s="13">
        <f>SUM(F232:F237)</f>
        <v>758000</v>
      </c>
      <c r="G231" s="13">
        <f>SUM(G232:G237)</f>
        <v>402587.5</v>
      </c>
      <c r="H231" s="29">
        <f t="shared" si="3"/>
        <v>0.531118073878628</v>
      </c>
      <c r="I231" s="5"/>
    </row>
    <row r="232" spans="2:9" s="6" customFormat="1" ht="16.5" customHeight="1">
      <c r="B232" s="10"/>
      <c r="C232" s="10"/>
      <c r="D232" s="14" t="s">
        <v>161</v>
      </c>
      <c r="E232" s="15" t="s">
        <v>162</v>
      </c>
      <c r="F232" s="16">
        <v>721790</v>
      </c>
      <c r="G232" s="23">
        <v>384036.8</v>
      </c>
      <c r="H232" s="22">
        <f t="shared" si="3"/>
        <v>0.5320616799900247</v>
      </c>
      <c r="I232" s="5"/>
    </row>
    <row r="233" spans="2:9" s="6" customFormat="1" ht="16.5" customHeight="1">
      <c r="B233" s="10"/>
      <c r="C233" s="10"/>
      <c r="D233" s="14" t="s">
        <v>10</v>
      </c>
      <c r="E233" s="15" t="s">
        <v>11</v>
      </c>
      <c r="F233" s="16">
        <v>21000</v>
      </c>
      <c r="G233" s="23">
        <v>8473.52</v>
      </c>
      <c r="H233" s="22">
        <f t="shared" si="3"/>
        <v>0.4035009523809524</v>
      </c>
      <c r="I233" s="5"/>
    </row>
    <row r="234" spans="2:9" s="6" customFormat="1" ht="16.5" customHeight="1">
      <c r="B234" s="10"/>
      <c r="C234" s="10"/>
      <c r="D234" s="14" t="s">
        <v>12</v>
      </c>
      <c r="E234" s="15" t="s">
        <v>13</v>
      </c>
      <c r="F234" s="16">
        <v>1713</v>
      </c>
      <c r="G234" s="23">
        <v>1598.93</v>
      </c>
      <c r="H234" s="22">
        <f t="shared" si="3"/>
        <v>0.933409223584355</v>
      </c>
      <c r="I234" s="5"/>
    </row>
    <row r="235" spans="2:9" s="6" customFormat="1" ht="16.5" customHeight="1">
      <c r="B235" s="10"/>
      <c r="C235" s="10"/>
      <c r="D235" s="14" t="s">
        <v>14</v>
      </c>
      <c r="E235" s="15" t="s">
        <v>15</v>
      </c>
      <c r="F235" s="16">
        <v>11951</v>
      </c>
      <c r="G235" s="23">
        <v>7467.18</v>
      </c>
      <c r="H235" s="22">
        <f t="shared" si="3"/>
        <v>0.624816333361225</v>
      </c>
      <c r="I235" s="5"/>
    </row>
    <row r="236" spans="2:9" s="6" customFormat="1" ht="16.5" customHeight="1">
      <c r="B236" s="10"/>
      <c r="C236" s="10"/>
      <c r="D236" s="14" t="s">
        <v>16</v>
      </c>
      <c r="E236" s="15" t="s">
        <v>17</v>
      </c>
      <c r="F236" s="16">
        <v>452</v>
      </c>
      <c r="G236" s="23">
        <v>190.57</v>
      </c>
      <c r="H236" s="22">
        <f t="shared" si="3"/>
        <v>0.4216150442477876</v>
      </c>
      <c r="I236" s="5"/>
    </row>
    <row r="237" spans="2:9" s="6" customFormat="1" ht="16.5" customHeight="1">
      <c r="B237" s="10"/>
      <c r="C237" s="10"/>
      <c r="D237" s="14" t="s">
        <v>30</v>
      </c>
      <c r="E237" s="15" t="s">
        <v>31</v>
      </c>
      <c r="F237" s="16">
        <v>1094</v>
      </c>
      <c r="G237" s="23">
        <v>820.5</v>
      </c>
      <c r="H237" s="22">
        <f t="shared" si="3"/>
        <v>0.75</v>
      </c>
      <c r="I237" s="5"/>
    </row>
    <row r="238" spans="2:9" s="6" customFormat="1" ht="51.75" customHeight="1">
      <c r="B238" s="10"/>
      <c r="C238" s="11" t="s">
        <v>163</v>
      </c>
      <c r="D238" s="11"/>
      <c r="E238" s="12" t="s">
        <v>164</v>
      </c>
      <c r="F238" s="13">
        <f>F239</f>
        <v>10038</v>
      </c>
      <c r="G238" s="13">
        <f>G239</f>
        <v>5911.24</v>
      </c>
      <c r="H238" s="29">
        <f t="shared" si="3"/>
        <v>0.5888862323171946</v>
      </c>
      <c r="I238" s="5"/>
    </row>
    <row r="239" spans="2:9" s="6" customFormat="1" ht="16.5" customHeight="1">
      <c r="B239" s="10"/>
      <c r="C239" s="10"/>
      <c r="D239" s="14" t="s">
        <v>165</v>
      </c>
      <c r="E239" s="15" t="s">
        <v>166</v>
      </c>
      <c r="F239" s="16">
        <v>10038</v>
      </c>
      <c r="G239" s="23">
        <v>5911.24</v>
      </c>
      <c r="H239" s="22">
        <f t="shared" si="3"/>
        <v>0.5888862323171946</v>
      </c>
      <c r="I239" s="5"/>
    </row>
    <row r="240" spans="2:9" s="6" customFormat="1" ht="28.5" customHeight="1">
      <c r="B240" s="10"/>
      <c r="C240" s="11" t="s">
        <v>167</v>
      </c>
      <c r="D240" s="11"/>
      <c r="E240" s="12" t="s">
        <v>168</v>
      </c>
      <c r="F240" s="13">
        <f>F241+F242</f>
        <v>208600</v>
      </c>
      <c r="G240" s="13">
        <f>G241+G242</f>
        <v>74073.25</v>
      </c>
      <c r="H240" s="29">
        <f t="shared" si="3"/>
        <v>0.3550970757430489</v>
      </c>
      <c r="I240" s="5"/>
    </row>
    <row r="241" spans="2:9" s="6" customFormat="1" ht="16.5" customHeight="1">
      <c r="B241" s="10"/>
      <c r="C241" s="10"/>
      <c r="D241" s="14" t="s">
        <v>161</v>
      </c>
      <c r="E241" s="15" t="s">
        <v>162</v>
      </c>
      <c r="F241" s="16">
        <v>32200</v>
      </c>
      <c r="G241" s="23">
        <v>11032</v>
      </c>
      <c r="H241" s="22">
        <f t="shared" si="3"/>
        <v>0.3426086956521739</v>
      </c>
      <c r="I241" s="5"/>
    </row>
    <row r="242" spans="2:9" s="6" customFormat="1" ht="27" customHeight="1">
      <c r="B242" s="10"/>
      <c r="C242" s="10"/>
      <c r="D242" s="14" t="s">
        <v>126</v>
      </c>
      <c r="E242" s="15" t="s">
        <v>127</v>
      </c>
      <c r="F242" s="16">
        <v>176400</v>
      </c>
      <c r="G242" s="23">
        <v>63041.25</v>
      </c>
      <c r="H242" s="22">
        <f t="shared" si="3"/>
        <v>0.3573767006802721</v>
      </c>
      <c r="I242" s="5"/>
    </row>
    <row r="243" spans="2:9" s="6" customFormat="1" ht="16.5" customHeight="1">
      <c r="B243" s="10"/>
      <c r="C243" s="11" t="s">
        <v>169</v>
      </c>
      <c r="D243" s="11"/>
      <c r="E243" s="12" t="s">
        <v>170</v>
      </c>
      <c r="F243" s="13">
        <f>F244</f>
        <v>40100</v>
      </c>
      <c r="G243" s="13">
        <f>G244</f>
        <v>24362.46</v>
      </c>
      <c r="H243" s="29">
        <f t="shared" si="3"/>
        <v>0.6075426433915212</v>
      </c>
      <c r="I243" s="5"/>
    </row>
    <row r="244" spans="2:9" s="6" customFormat="1" ht="16.5" customHeight="1">
      <c r="B244" s="10"/>
      <c r="C244" s="10"/>
      <c r="D244" s="14" t="s">
        <v>161</v>
      </c>
      <c r="E244" s="15" t="s">
        <v>162</v>
      </c>
      <c r="F244" s="16">
        <v>40100</v>
      </c>
      <c r="G244" s="23">
        <v>24362.46</v>
      </c>
      <c r="H244" s="22">
        <f t="shared" si="3"/>
        <v>0.6075426433915212</v>
      </c>
      <c r="I244" s="5"/>
    </row>
    <row r="245" spans="2:9" s="6" customFormat="1" ht="16.5" customHeight="1">
      <c r="B245" s="10"/>
      <c r="C245" s="11" t="s">
        <v>171</v>
      </c>
      <c r="D245" s="11"/>
      <c r="E245" s="12" t="s">
        <v>172</v>
      </c>
      <c r="F245" s="13">
        <f>SUM(F246:F260)</f>
        <v>291882</v>
      </c>
      <c r="G245" s="13">
        <f>SUM(G246:G260)</f>
        <v>126820.09999999999</v>
      </c>
      <c r="H245" s="29">
        <f t="shared" si="3"/>
        <v>0.4344909929355013</v>
      </c>
      <c r="I245" s="5"/>
    </row>
    <row r="246" spans="2:9" s="6" customFormat="1" ht="16.5" customHeight="1">
      <c r="B246" s="10"/>
      <c r="C246" s="10"/>
      <c r="D246" s="14" t="s">
        <v>8</v>
      </c>
      <c r="E246" s="15" t="s">
        <v>9</v>
      </c>
      <c r="F246" s="16">
        <v>1000</v>
      </c>
      <c r="G246" s="23">
        <v>0</v>
      </c>
      <c r="H246" s="22">
        <f t="shared" si="3"/>
        <v>0</v>
      </c>
      <c r="I246" s="5"/>
    </row>
    <row r="247" spans="2:9" s="6" customFormat="1" ht="16.5" customHeight="1">
      <c r="B247" s="10"/>
      <c r="C247" s="10"/>
      <c r="D247" s="14" t="s">
        <v>10</v>
      </c>
      <c r="E247" s="15" t="s">
        <v>11</v>
      </c>
      <c r="F247" s="16">
        <v>198200</v>
      </c>
      <c r="G247" s="23">
        <v>82440.64</v>
      </c>
      <c r="H247" s="22">
        <f t="shared" si="3"/>
        <v>0.4159467204843592</v>
      </c>
      <c r="I247" s="5"/>
    </row>
    <row r="248" spans="2:9" s="6" customFormat="1" ht="16.5" customHeight="1">
      <c r="B248" s="10"/>
      <c r="C248" s="10"/>
      <c r="D248" s="14" t="s">
        <v>12</v>
      </c>
      <c r="E248" s="15" t="s">
        <v>13</v>
      </c>
      <c r="F248" s="16">
        <v>15300</v>
      </c>
      <c r="G248" s="23">
        <v>13215.82</v>
      </c>
      <c r="H248" s="22">
        <f t="shared" si="3"/>
        <v>0.8637790849673203</v>
      </c>
      <c r="I248" s="5"/>
    </row>
    <row r="249" spans="2:9" s="6" customFormat="1" ht="16.5" customHeight="1">
      <c r="B249" s="10"/>
      <c r="C249" s="10"/>
      <c r="D249" s="14" t="s">
        <v>14</v>
      </c>
      <c r="E249" s="15" t="s">
        <v>15</v>
      </c>
      <c r="F249" s="16">
        <v>28846</v>
      </c>
      <c r="G249" s="23">
        <v>15553.73</v>
      </c>
      <c r="H249" s="22">
        <f aca="true" t="shared" si="4" ref="H249:H300">G249/F249</f>
        <v>0.5391988490605283</v>
      </c>
      <c r="I249" s="5"/>
    </row>
    <row r="250" spans="2:9" s="6" customFormat="1" ht="16.5" customHeight="1">
      <c r="B250" s="10"/>
      <c r="C250" s="10"/>
      <c r="D250" s="14" t="s">
        <v>16</v>
      </c>
      <c r="E250" s="15" t="s">
        <v>17</v>
      </c>
      <c r="F250" s="16">
        <v>5150</v>
      </c>
      <c r="G250" s="23">
        <v>1703.05</v>
      </c>
      <c r="H250" s="22">
        <f t="shared" si="4"/>
        <v>0.33068932038834953</v>
      </c>
      <c r="I250" s="5"/>
    </row>
    <row r="251" spans="2:9" s="6" customFormat="1" ht="16.5" customHeight="1">
      <c r="B251" s="10"/>
      <c r="C251" s="10"/>
      <c r="D251" s="14" t="s">
        <v>18</v>
      </c>
      <c r="E251" s="15" t="s">
        <v>19</v>
      </c>
      <c r="F251" s="16">
        <v>15000</v>
      </c>
      <c r="G251" s="23">
        <v>1779.06</v>
      </c>
      <c r="H251" s="22">
        <f t="shared" si="4"/>
        <v>0.118604</v>
      </c>
      <c r="I251" s="5"/>
    </row>
    <row r="252" spans="2:9" s="6" customFormat="1" ht="16.5" customHeight="1">
      <c r="B252" s="10"/>
      <c r="C252" s="10"/>
      <c r="D252" s="14" t="s">
        <v>20</v>
      </c>
      <c r="E252" s="15" t="s">
        <v>21</v>
      </c>
      <c r="F252" s="16">
        <v>1100</v>
      </c>
      <c r="G252" s="23">
        <v>521.44</v>
      </c>
      <c r="H252" s="22">
        <f t="shared" si="4"/>
        <v>0.4740363636363637</v>
      </c>
      <c r="I252" s="5"/>
    </row>
    <row r="253" spans="2:9" s="6" customFormat="1" ht="16.5" customHeight="1">
      <c r="B253" s="10"/>
      <c r="C253" s="10"/>
      <c r="D253" s="14" t="s">
        <v>24</v>
      </c>
      <c r="E253" s="15" t="s">
        <v>25</v>
      </c>
      <c r="F253" s="16">
        <v>100</v>
      </c>
      <c r="G253" s="23">
        <v>50</v>
      </c>
      <c r="H253" s="22">
        <f t="shared" si="4"/>
        <v>0.5</v>
      </c>
      <c r="I253" s="5"/>
    </row>
    <row r="254" spans="2:9" s="6" customFormat="1" ht="16.5" customHeight="1">
      <c r="B254" s="10"/>
      <c r="C254" s="10"/>
      <c r="D254" s="14" t="s">
        <v>26</v>
      </c>
      <c r="E254" s="15" t="s">
        <v>27</v>
      </c>
      <c r="F254" s="16">
        <v>16000</v>
      </c>
      <c r="G254" s="23">
        <v>7459.03</v>
      </c>
      <c r="H254" s="22">
        <f t="shared" si="4"/>
        <v>0.46618937499999996</v>
      </c>
      <c r="I254" s="5"/>
    </row>
    <row r="255" spans="2:9" s="6" customFormat="1" ht="16.5" customHeight="1">
      <c r="B255" s="10"/>
      <c r="C255" s="10"/>
      <c r="D255" s="14" t="s">
        <v>77</v>
      </c>
      <c r="E255" s="15" t="s">
        <v>78</v>
      </c>
      <c r="F255" s="16">
        <v>1356</v>
      </c>
      <c r="G255" s="23">
        <v>729.1</v>
      </c>
      <c r="H255" s="22">
        <f t="shared" si="4"/>
        <v>0.537684365781711</v>
      </c>
      <c r="I255" s="5"/>
    </row>
    <row r="256" spans="2:9" s="6" customFormat="1" ht="16.5" customHeight="1">
      <c r="B256" s="10"/>
      <c r="C256" s="10"/>
      <c r="D256" s="14" t="s">
        <v>79</v>
      </c>
      <c r="E256" s="15" t="s">
        <v>80</v>
      </c>
      <c r="F256" s="16">
        <v>2200</v>
      </c>
      <c r="G256" s="23">
        <v>358.73</v>
      </c>
      <c r="H256" s="22">
        <f t="shared" si="4"/>
        <v>0.1630590909090909</v>
      </c>
      <c r="I256" s="5"/>
    </row>
    <row r="257" spans="2:9" s="6" customFormat="1" ht="16.5" customHeight="1">
      <c r="B257" s="10"/>
      <c r="C257" s="10"/>
      <c r="D257" s="14" t="s">
        <v>28</v>
      </c>
      <c r="E257" s="15" t="s">
        <v>29</v>
      </c>
      <c r="F257" s="16">
        <v>1000</v>
      </c>
      <c r="G257" s="23">
        <v>0</v>
      </c>
      <c r="H257" s="22">
        <f t="shared" si="4"/>
        <v>0</v>
      </c>
      <c r="I257" s="5"/>
    </row>
    <row r="258" spans="2:9" s="6" customFormat="1" ht="16.5" customHeight="1">
      <c r="B258" s="10"/>
      <c r="C258" s="10"/>
      <c r="D258" s="14" t="s">
        <v>30</v>
      </c>
      <c r="E258" s="15" t="s">
        <v>31</v>
      </c>
      <c r="F258" s="16">
        <v>4930</v>
      </c>
      <c r="G258" s="23">
        <v>2871.5</v>
      </c>
      <c r="H258" s="22">
        <f t="shared" si="4"/>
        <v>0.5824543610547668</v>
      </c>
      <c r="I258" s="5"/>
    </row>
    <row r="259" spans="2:9" s="6" customFormat="1" ht="16.5" customHeight="1">
      <c r="B259" s="10"/>
      <c r="C259" s="10"/>
      <c r="D259" s="14" t="s">
        <v>32</v>
      </c>
      <c r="E259" s="15" t="s">
        <v>33</v>
      </c>
      <c r="F259" s="16">
        <v>200</v>
      </c>
      <c r="G259" s="23">
        <v>138</v>
      </c>
      <c r="H259" s="22">
        <f t="shared" si="4"/>
        <v>0.69</v>
      </c>
      <c r="I259" s="5"/>
    </row>
    <row r="260" spans="2:9" s="6" customFormat="1" ht="29.25" customHeight="1">
      <c r="B260" s="10"/>
      <c r="C260" s="10"/>
      <c r="D260" s="14" t="s">
        <v>85</v>
      </c>
      <c r="E260" s="15" t="s">
        <v>86</v>
      </c>
      <c r="F260" s="16">
        <v>1500</v>
      </c>
      <c r="G260" s="23">
        <v>0</v>
      </c>
      <c r="H260" s="22">
        <f t="shared" si="4"/>
        <v>0</v>
      </c>
      <c r="I260" s="5"/>
    </row>
    <row r="261" spans="2:9" s="6" customFormat="1" ht="16.5" customHeight="1">
      <c r="B261" s="10"/>
      <c r="C261" s="11" t="s">
        <v>173</v>
      </c>
      <c r="D261" s="11"/>
      <c r="E261" s="12" t="s">
        <v>174</v>
      </c>
      <c r="F261" s="13">
        <f>F262</f>
        <v>11700</v>
      </c>
      <c r="G261" s="13">
        <f>G262</f>
        <v>3328</v>
      </c>
      <c r="H261" s="29">
        <f t="shared" si="4"/>
        <v>0.28444444444444444</v>
      </c>
      <c r="I261" s="5"/>
    </row>
    <row r="262" spans="2:9" s="6" customFormat="1" ht="16.5" customHeight="1">
      <c r="B262" s="10"/>
      <c r="C262" s="10"/>
      <c r="D262" s="14" t="s">
        <v>46</v>
      </c>
      <c r="E262" s="15" t="s">
        <v>47</v>
      </c>
      <c r="F262" s="16">
        <v>11700</v>
      </c>
      <c r="G262" s="23">
        <v>3328</v>
      </c>
      <c r="H262" s="22">
        <f t="shared" si="4"/>
        <v>0.28444444444444444</v>
      </c>
      <c r="I262" s="5"/>
    </row>
    <row r="263" spans="2:9" s="6" customFormat="1" ht="16.5" customHeight="1">
      <c r="B263" s="10"/>
      <c r="C263" s="11" t="s">
        <v>175</v>
      </c>
      <c r="D263" s="11"/>
      <c r="E263" s="12" t="s">
        <v>45</v>
      </c>
      <c r="F263" s="13">
        <f>F264+F265</f>
        <v>73989</v>
      </c>
      <c r="G263" s="13">
        <f>G264+G265</f>
        <v>35148.9</v>
      </c>
      <c r="H263" s="29">
        <f t="shared" si="4"/>
        <v>0.47505575153063295</v>
      </c>
      <c r="I263" s="5"/>
    </row>
    <row r="264" spans="2:9" s="6" customFormat="1" ht="16.5" customHeight="1">
      <c r="B264" s="10"/>
      <c r="C264" s="10"/>
      <c r="D264" s="14" t="s">
        <v>161</v>
      </c>
      <c r="E264" s="15" t="s">
        <v>162</v>
      </c>
      <c r="F264" s="16">
        <v>73500</v>
      </c>
      <c r="G264" s="23">
        <v>35081.9</v>
      </c>
      <c r="H264" s="22">
        <f t="shared" si="4"/>
        <v>0.4773047619047619</v>
      </c>
      <c r="I264" s="5"/>
    </row>
    <row r="265" spans="2:9" s="6" customFormat="1" ht="16.5" customHeight="1">
      <c r="B265" s="10"/>
      <c r="C265" s="10"/>
      <c r="D265" s="14" t="s">
        <v>10</v>
      </c>
      <c r="E265" s="15" t="s">
        <v>11</v>
      </c>
      <c r="F265" s="16">
        <v>489</v>
      </c>
      <c r="G265" s="23">
        <v>67</v>
      </c>
      <c r="H265" s="22">
        <f t="shared" si="4"/>
        <v>0.13701431492842536</v>
      </c>
      <c r="I265" s="5"/>
    </row>
    <row r="266" spans="2:9" s="6" customFormat="1" ht="16.5" customHeight="1">
      <c r="B266" s="7" t="s">
        <v>176</v>
      </c>
      <c r="C266" s="7"/>
      <c r="D266" s="7"/>
      <c r="E266" s="8" t="s">
        <v>177</v>
      </c>
      <c r="F266" s="9">
        <f>F267+F269</f>
        <v>9385</v>
      </c>
      <c r="G266" s="9">
        <f>G267+G269</f>
        <v>0</v>
      </c>
      <c r="H266" s="32">
        <f t="shared" si="4"/>
        <v>0</v>
      </c>
      <c r="I266" s="5"/>
    </row>
    <row r="267" spans="2:9" s="6" customFormat="1" ht="16.5" customHeight="1">
      <c r="B267" s="10"/>
      <c r="C267" s="11" t="s">
        <v>178</v>
      </c>
      <c r="D267" s="11"/>
      <c r="E267" s="12" t="s">
        <v>179</v>
      </c>
      <c r="F267" s="13">
        <f>F268</f>
        <v>7685</v>
      </c>
      <c r="G267" s="13">
        <f>G268</f>
        <v>0</v>
      </c>
      <c r="H267" s="29">
        <f t="shared" si="4"/>
        <v>0</v>
      </c>
      <c r="I267" s="5"/>
    </row>
    <row r="268" spans="2:9" s="6" customFormat="1" ht="16.5" customHeight="1">
      <c r="B268" s="10"/>
      <c r="C268" s="10"/>
      <c r="D268" s="14" t="s">
        <v>130</v>
      </c>
      <c r="E268" s="15" t="s">
        <v>131</v>
      </c>
      <c r="F268" s="16">
        <v>7685</v>
      </c>
      <c r="G268" s="23">
        <v>0</v>
      </c>
      <c r="H268" s="22">
        <f t="shared" si="4"/>
        <v>0</v>
      </c>
      <c r="I268" s="5"/>
    </row>
    <row r="269" spans="2:9" s="6" customFormat="1" ht="16.5" customHeight="1">
      <c r="B269" s="10"/>
      <c r="C269" s="11" t="s">
        <v>180</v>
      </c>
      <c r="D269" s="11"/>
      <c r="E269" s="12" t="s">
        <v>45</v>
      </c>
      <c r="F269" s="13">
        <f>F270</f>
        <v>1700</v>
      </c>
      <c r="G269" s="13">
        <f>G270</f>
        <v>0</v>
      </c>
      <c r="H269" s="29">
        <f t="shared" si="4"/>
        <v>0</v>
      </c>
      <c r="I269" s="5"/>
    </row>
    <row r="270" spans="2:9" s="6" customFormat="1" ht="16.5" customHeight="1">
      <c r="B270" s="10"/>
      <c r="C270" s="10"/>
      <c r="D270" s="14" t="s">
        <v>30</v>
      </c>
      <c r="E270" s="15" t="s">
        <v>31</v>
      </c>
      <c r="F270" s="16">
        <v>1700</v>
      </c>
      <c r="G270" s="23">
        <v>0</v>
      </c>
      <c r="H270" s="22">
        <f t="shared" si="4"/>
        <v>0</v>
      </c>
      <c r="I270" s="5"/>
    </row>
    <row r="271" spans="2:9" s="6" customFormat="1" ht="16.5" customHeight="1">
      <c r="B271" s="7" t="s">
        <v>181</v>
      </c>
      <c r="C271" s="7"/>
      <c r="D271" s="7"/>
      <c r="E271" s="8" t="s">
        <v>182</v>
      </c>
      <c r="F271" s="9">
        <f>F272+F278+F280+F285</f>
        <v>833790.11</v>
      </c>
      <c r="G271" s="9">
        <f>G272+G278+G280+G285</f>
        <v>247581.24</v>
      </c>
      <c r="H271" s="32">
        <f t="shared" si="4"/>
        <v>0.2969347285733576</v>
      </c>
      <c r="I271" s="5"/>
    </row>
    <row r="272" spans="2:9" s="6" customFormat="1" ht="16.5" customHeight="1">
      <c r="B272" s="10"/>
      <c r="C272" s="11" t="s">
        <v>183</v>
      </c>
      <c r="D272" s="11"/>
      <c r="E272" s="12" t="s">
        <v>184</v>
      </c>
      <c r="F272" s="13">
        <f>SUM(F273:F277)</f>
        <v>228650</v>
      </c>
      <c r="G272" s="13">
        <f>SUM(G273:G277)</f>
        <v>78301.92</v>
      </c>
      <c r="H272" s="29">
        <f t="shared" si="4"/>
        <v>0.34245318171878414</v>
      </c>
      <c r="I272" s="5"/>
    </row>
    <row r="273" spans="2:9" s="6" customFormat="1" ht="16.5" customHeight="1">
      <c r="B273" s="10"/>
      <c r="C273" s="10"/>
      <c r="D273" s="14" t="s">
        <v>14</v>
      </c>
      <c r="E273" s="15" t="s">
        <v>15</v>
      </c>
      <c r="F273" s="16">
        <v>388</v>
      </c>
      <c r="G273" s="23">
        <v>0</v>
      </c>
      <c r="H273" s="22">
        <f t="shared" si="4"/>
        <v>0</v>
      </c>
      <c r="I273" s="5"/>
    </row>
    <row r="274" spans="2:9" s="6" customFormat="1" ht="16.5" customHeight="1">
      <c r="B274" s="10"/>
      <c r="C274" s="10"/>
      <c r="D274" s="14" t="s">
        <v>16</v>
      </c>
      <c r="E274" s="15" t="s">
        <v>17</v>
      </c>
      <c r="F274" s="16">
        <v>62</v>
      </c>
      <c r="G274" s="23">
        <v>0</v>
      </c>
      <c r="H274" s="22">
        <f t="shared" si="4"/>
        <v>0</v>
      </c>
      <c r="I274" s="5"/>
    </row>
    <row r="275" spans="2:9" s="6" customFormat="1" ht="16.5" customHeight="1">
      <c r="B275" s="10"/>
      <c r="C275" s="10"/>
      <c r="D275" s="14" t="s">
        <v>46</v>
      </c>
      <c r="E275" s="15" t="s">
        <v>47</v>
      </c>
      <c r="F275" s="16">
        <v>2500</v>
      </c>
      <c r="G275" s="23">
        <v>0</v>
      </c>
      <c r="H275" s="22">
        <f t="shared" si="4"/>
        <v>0</v>
      </c>
      <c r="I275" s="5"/>
    </row>
    <row r="276" spans="2:9" s="6" customFormat="1" ht="16.5" customHeight="1">
      <c r="B276" s="10"/>
      <c r="C276" s="10"/>
      <c r="D276" s="14" t="s">
        <v>26</v>
      </c>
      <c r="E276" s="15" t="s">
        <v>27</v>
      </c>
      <c r="F276" s="16">
        <v>224550</v>
      </c>
      <c r="G276" s="23">
        <v>77553.92</v>
      </c>
      <c r="H276" s="22">
        <f t="shared" si="4"/>
        <v>0.3453748385660209</v>
      </c>
      <c r="I276" s="5"/>
    </row>
    <row r="277" spans="2:9" s="6" customFormat="1" ht="26.25" customHeight="1">
      <c r="B277" s="10"/>
      <c r="C277" s="10"/>
      <c r="D277" s="14" t="s">
        <v>85</v>
      </c>
      <c r="E277" s="15" t="s">
        <v>86</v>
      </c>
      <c r="F277" s="16">
        <v>1150</v>
      </c>
      <c r="G277" s="23">
        <v>748</v>
      </c>
      <c r="H277" s="22">
        <f t="shared" si="4"/>
        <v>0.6504347826086957</v>
      </c>
      <c r="I277" s="5"/>
    </row>
    <row r="278" spans="2:9" s="6" customFormat="1" ht="16.5" customHeight="1">
      <c r="B278" s="10"/>
      <c r="C278" s="11" t="s">
        <v>185</v>
      </c>
      <c r="D278" s="11"/>
      <c r="E278" s="12" t="s">
        <v>186</v>
      </c>
      <c r="F278" s="13">
        <f>F279</f>
        <v>207579.82</v>
      </c>
      <c r="G278" s="13">
        <f>G279</f>
        <v>11070</v>
      </c>
      <c r="H278" s="29">
        <f t="shared" si="4"/>
        <v>0.05332888331823392</v>
      </c>
      <c r="I278" s="5"/>
    </row>
    <row r="279" spans="2:9" s="6" customFormat="1" ht="16.5" customHeight="1">
      <c r="B279" s="10"/>
      <c r="C279" s="10"/>
      <c r="D279" s="14" t="s">
        <v>36</v>
      </c>
      <c r="E279" s="15" t="s">
        <v>37</v>
      </c>
      <c r="F279" s="16">
        <v>207579.82</v>
      </c>
      <c r="G279" s="23">
        <v>11070</v>
      </c>
      <c r="H279" s="22">
        <f t="shared" si="4"/>
        <v>0.05332888331823392</v>
      </c>
      <c r="I279" s="5"/>
    </row>
    <row r="280" spans="2:9" s="6" customFormat="1" ht="16.5" customHeight="1">
      <c r="B280" s="10"/>
      <c r="C280" s="11" t="s">
        <v>187</v>
      </c>
      <c r="D280" s="11"/>
      <c r="E280" s="12" t="s">
        <v>188</v>
      </c>
      <c r="F280" s="13">
        <f>SUM(F281:F284)</f>
        <v>110693.4</v>
      </c>
      <c r="G280" s="13">
        <f>SUM(G281:G284)</f>
        <v>50762.12</v>
      </c>
      <c r="H280" s="29">
        <f t="shared" si="4"/>
        <v>0.4585830772205028</v>
      </c>
      <c r="I280" s="5"/>
    </row>
    <row r="281" spans="2:9" s="6" customFormat="1" ht="16.5" customHeight="1">
      <c r="B281" s="10"/>
      <c r="C281" s="10"/>
      <c r="D281" s="14" t="s">
        <v>20</v>
      </c>
      <c r="E281" s="15" t="s">
        <v>21</v>
      </c>
      <c r="F281" s="16">
        <v>75000</v>
      </c>
      <c r="G281" s="23">
        <v>41010.12</v>
      </c>
      <c r="H281" s="22">
        <f t="shared" si="4"/>
        <v>0.5468016</v>
      </c>
      <c r="I281" s="5"/>
    </row>
    <row r="282" spans="2:9" s="6" customFormat="1" ht="16.5" customHeight="1">
      <c r="B282" s="10"/>
      <c r="C282" s="10"/>
      <c r="D282" s="14" t="s">
        <v>22</v>
      </c>
      <c r="E282" s="15" t="s">
        <v>23</v>
      </c>
      <c r="F282" s="16">
        <v>22000</v>
      </c>
      <c r="G282" s="23">
        <v>9102</v>
      </c>
      <c r="H282" s="22">
        <f t="shared" si="4"/>
        <v>0.4137272727272727</v>
      </c>
      <c r="I282" s="5"/>
    </row>
    <row r="283" spans="2:9" s="6" customFormat="1" ht="16.5" customHeight="1">
      <c r="B283" s="10"/>
      <c r="C283" s="10"/>
      <c r="D283" s="14" t="s">
        <v>26</v>
      </c>
      <c r="E283" s="15" t="s">
        <v>27</v>
      </c>
      <c r="F283" s="16">
        <v>1500</v>
      </c>
      <c r="G283" s="23">
        <v>650</v>
      </c>
      <c r="H283" s="22">
        <f t="shared" si="4"/>
        <v>0.43333333333333335</v>
      </c>
      <c r="I283" s="5"/>
    </row>
    <row r="284" spans="2:9" s="6" customFormat="1" ht="16.5" customHeight="1">
      <c r="B284" s="10"/>
      <c r="C284" s="10"/>
      <c r="D284" s="14" t="s">
        <v>36</v>
      </c>
      <c r="E284" s="15" t="s">
        <v>37</v>
      </c>
      <c r="F284" s="16">
        <v>12193.4</v>
      </c>
      <c r="G284" s="23">
        <v>0</v>
      </c>
      <c r="H284" s="22">
        <f t="shared" si="4"/>
        <v>0</v>
      </c>
      <c r="I284" s="5"/>
    </row>
    <row r="285" spans="2:9" s="6" customFormat="1" ht="16.5" customHeight="1">
      <c r="B285" s="10"/>
      <c r="C285" s="11" t="s">
        <v>189</v>
      </c>
      <c r="D285" s="11"/>
      <c r="E285" s="12" t="s">
        <v>45</v>
      </c>
      <c r="F285" s="13">
        <f>SUM(F286:F290)</f>
        <v>286866.89</v>
      </c>
      <c r="G285" s="13">
        <f>SUM(G286:G290)</f>
        <v>107447.2</v>
      </c>
      <c r="H285" s="29">
        <f t="shared" si="4"/>
        <v>0.3745542052622385</v>
      </c>
      <c r="I285" s="5"/>
    </row>
    <row r="286" spans="2:9" s="6" customFormat="1" ht="16.5" customHeight="1">
      <c r="B286" s="10"/>
      <c r="C286" s="10"/>
      <c r="D286" s="14" t="s">
        <v>46</v>
      </c>
      <c r="E286" s="15" t="s">
        <v>47</v>
      </c>
      <c r="F286" s="16">
        <v>961</v>
      </c>
      <c r="G286" s="23">
        <v>961</v>
      </c>
      <c r="H286" s="22">
        <f t="shared" si="4"/>
        <v>1</v>
      </c>
      <c r="I286" s="5"/>
    </row>
    <row r="287" spans="2:9" s="6" customFormat="1" ht="16.5" customHeight="1">
      <c r="B287" s="10"/>
      <c r="C287" s="10"/>
      <c r="D287" s="14" t="s">
        <v>18</v>
      </c>
      <c r="E287" s="15" t="s">
        <v>19</v>
      </c>
      <c r="F287" s="16">
        <v>1800</v>
      </c>
      <c r="G287" s="23">
        <v>1236.01</v>
      </c>
      <c r="H287" s="22">
        <f t="shared" si="4"/>
        <v>0.6866722222222222</v>
      </c>
      <c r="I287" s="5"/>
    </row>
    <row r="288" spans="2:9" s="6" customFormat="1" ht="16.5" customHeight="1">
      <c r="B288" s="10"/>
      <c r="C288" s="10"/>
      <c r="D288" s="14" t="s">
        <v>20</v>
      </c>
      <c r="E288" s="15" t="s">
        <v>21</v>
      </c>
      <c r="F288" s="16">
        <v>4000</v>
      </c>
      <c r="G288" s="23">
        <v>1134.79</v>
      </c>
      <c r="H288" s="22">
        <f t="shared" si="4"/>
        <v>0.2836975</v>
      </c>
      <c r="I288" s="5"/>
    </row>
    <row r="289" spans="2:9" s="6" customFormat="1" ht="16.5" customHeight="1">
      <c r="B289" s="10"/>
      <c r="C289" s="10"/>
      <c r="D289" s="14" t="s">
        <v>26</v>
      </c>
      <c r="E289" s="15" t="s">
        <v>27</v>
      </c>
      <c r="F289" s="16">
        <v>48690.89</v>
      </c>
      <c r="G289" s="23">
        <v>25641.4</v>
      </c>
      <c r="H289" s="22">
        <f t="shared" si="4"/>
        <v>0.526615964505886</v>
      </c>
      <c r="I289" s="5"/>
    </row>
    <row r="290" spans="2:9" s="6" customFormat="1" ht="16.5" customHeight="1">
      <c r="B290" s="10"/>
      <c r="C290" s="10"/>
      <c r="D290" s="14" t="s">
        <v>36</v>
      </c>
      <c r="E290" s="15" t="s">
        <v>37</v>
      </c>
      <c r="F290" s="16">
        <v>231415</v>
      </c>
      <c r="G290" s="23">
        <v>78474</v>
      </c>
      <c r="H290" s="22">
        <f t="shared" si="4"/>
        <v>0.3391050709763844</v>
      </c>
      <c r="I290" s="5"/>
    </row>
    <row r="291" spans="2:9" s="6" customFormat="1" ht="16.5" customHeight="1">
      <c r="B291" s="7" t="s">
        <v>190</v>
      </c>
      <c r="C291" s="7"/>
      <c r="D291" s="7"/>
      <c r="E291" s="8" t="s">
        <v>191</v>
      </c>
      <c r="F291" s="9">
        <f>F292</f>
        <v>162000</v>
      </c>
      <c r="G291" s="9">
        <f>G292</f>
        <v>81000</v>
      </c>
      <c r="H291" s="32">
        <f t="shared" si="4"/>
        <v>0.5</v>
      </c>
      <c r="I291" s="5"/>
    </row>
    <row r="292" spans="2:9" s="6" customFormat="1" ht="16.5" customHeight="1">
      <c r="B292" s="10"/>
      <c r="C292" s="11" t="s">
        <v>192</v>
      </c>
      <c r="D292" s="11"/>
      <c r="E292" s="12" t="s">
        <v>193</v>
      </c>
      <c r="F292" s="13">
        <f>F293</f>
        <v>162000</v>
      </c>
      <c r="G292" s="13">
        <f>G293</f>
        <v>81000</v>
      </c>
      <c r="H292" s="29">
        <f t="shared" si="4"/>
        <v>0.5</v>
      </c>
      <c r="I292" s="5"/>
    </row>
    <row r="293" spans="2:9" s="6" customFormat="1" ht="26.25" customHeight="1">
      <c r="B293" s="10"/>
      <c r="C293" s="10"/>
      <c r="D293" s="14" t="s">
        <v>194</v>
      </c>
      <c r="E293" s="15" t="s">
        <v>195</v>
      </c>
      <c r="F293" s="16">
        <v>162000</v>
      </c>
      <c r="G293" s="23">
        <v>81000</v>
      </c>
      <c r="H293" s="22">
        <f t="shared" si="4"/>
        <v>0.5</v>
      </c>
      <c r="I293" s="5"/>
    </row>
    <row r="294" spans="2:9" s="6" customFormat="1" ht="16.5" customHeight="1">
      <c r="B294" s="7" t="s">
        <v>196</v>
      </c>
      <c r="C294" s="7"/>
      <c r="D294" s="7"/>
      <c r="E294" s="8" t="s">
        <v>197</v>
      </c>
      <c r="F294" s="9">
        <f>F295</f>
        <v>58700</v>
      </c>
      <c r="G294" s="9">
        <f>G295</f>
        <v>49367.48</v>
      </c>
      <c r="H294" s="32">
        <f t="shared" si="4"/>
        <v>0.8410132879045997</v>
      </c>
      <c r="I294" s="5"/>
    </row>
    <row r="295" spans="2:9" s="6" customFormat="1" ht="16.5" customHeight="1">
      <c r="B295" s="10"/>
      <c r="C295" s="11" t="s">
        <v>198</v>
      </c>
      <c r="D295" s="11"/>
      <c r="E295" s="12" t="s">
        <v>45</v>
      </c>
      <c r="F295" s="13">
        <f>SUM(F296:F299)</f>
        <v>58700</v>
      </c>
      <c r="G295" s="13">
        <f>SUM(G296:G299)</f>
        <v>49367.48</v>
      </c>
      <c r="H295" s="29">
        <f t="shared" si="4"/>
        <v>0.8410132879045997</v>
      </c>
      <c r="I295" s="5"/>
    </row>
    <row r="296" spans="2:9" s="6" customFormat="1" ht="27.75" customHeight="1">
      <c r="B296" s="10"/>
      <c r="C296" s="10"/>
      <c r="D296" s="14" t="s">
        <v>199</v>
      </c>
      <c r="E296" s="15" t="s">
        <v>200</v>
      </c>
      <c r="F296" s="16">
        <v>7000</v>
      </c>
      <c r="G296" s="23">
        <v>0</v>
      </c>
      <c r="H296" s="22">
        <f t="shared" si="4"/>
        <v>0</v>
      </c>
      <c r="I296" s="5"/>
    </row>
    <row r="297" spans="2:9" s="6" customFormat="1" ht="16.5" customHeight="1">
      <c r="B297" s="10"/>
      <c r="C297" s="10"/>
      <c r="D297" s="14" t="s">
        <v>18</v>
      </c>
      <c r="E297" s="15" t="s">
        <v>19</v>
      </c>
      <c r="F297" s="16">
        <v>2100</v>
      </c>
      <c r="G297" s="23">
        <v>0</v>
      </c>
      <c r="H297" s="22">
        <f t="shared" si="4"/>
        <v>0</v>
      </c>
      <c r="I297" s="5"/>
    </row>
    <row r="298" spans="2:9" s="6" customFormat="1" ht="16.5" customHeight="1">
      <c r="B298" s="10"/>
      <c r="C298" s="10"/>
      <c r="D298" s="14" t="s">
        <v>28</v>
      </c>
      <c r="E298" s="15" t="s">
        <v>29</v>
      </c>
      <c r="F298" s="16">
        <v>500</v>
      </c>
      <c r="G298" s="23">
        <v>300</v>
      </c>
      <c r="H298" s="22">
        <f t="shared" si="4"/>
        <v>0.6</v>
      </c>
      <c r="I298" s="5"/>
    </row>
    <row r="299" spans="2:9" s="6" customFormat="1" ht="16.5" customHeight="1">
      <c r="B299" s="10"/>
      <c r="C299" s="10"/>
      <c r="D299" s="14" t="s">
        <v>36</v>
      </c>
      <c r="E299" s="15" t="s">
        <v>37</v>
      </c>
      <c r="F299" s="16">
        <v>49100</v>
      </c>
      <c r="G299" s="23">
        <v>49067.48</v>
      </c>
      <c r="H299" s="22">
        <f t="shared" si="4"/>
        <v>0.9993376782077393</v>
      </c>
      <c r="I299" s="5"/>
    </row>
    <row r="300" spans="2:9" s="31" customFormat="1" ht="16.5" customHeight="1">
      <c r="B300" s="17" t="s">
        <v>201</v>
      </c>
      <c r="C300" s="17"/>
      <c r="D300" s="17"/>
      <c r="E300" s="17"/>
      <c r="F300" s="35">
        <f>F4+F30+F38+F49+F53+F92+F102+F116+F119+F122+F207+F228+F266+F271+F291+F294</f>
        <v>10886620.52</v>
      </c>
      <c r="G300" s="35">
        <f>G4+G30+G38+G49+G53+G92+G102+G116+G119+G122+G207+G228+G266+G271+G291+G294</f>
        <v>4683882.07</v>
      </c>
      <c r="H300" s="36">
        <f t="shared" si="4"/>
        <v>0.43024206285092415</v>
      </c>
      <c r="I300" s="30"/>
    </row>
    <row r="301" spans="6:9" s="6" customFormat="1" ht="263.25" customHeight="1">
      <c r="F301" s="25"/>
      <c r="G301" s="25"/>
      <c r="H301" s="28"/>
      <c r="I301" s="5"/>
    </row>
    <row r="302" ht="263.25" customHeight="1"/>
    <row r="303" ht="5.25" customHeight="1"/>
    <row r="304" spans="2:3" ht="5.25" customHeight="1">
      <c r="B304" s="2" t="s">
        <v>56</v>
      </c>
      <c r="C304" s="2"/>
    </row>
    <row r="305" spans="2:3" ht="11.25" customHeight="1">
      <c r="B305" s="2"/>
      <c r="C305" s="2"/>
    </row>
  </sheetData>
  <sheetProtection/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80" r:id="rId1"/>
  <headerFooter>
    <oddHeader xml:space="preserve">&amp;C&amp;"Arial,Pogrubiony"                                                         TABELA NR 2 DO ZARZĄDZENIA NR 40/2015 WG SABNIE Z DNIA 20 SIERPNIA 2015 
PLAN I REALIZACJA WYDATKÓW OGÓŁEM W UKŁADZIE PEŁNEJ KLASYFIKACJI BUDŻETOWEJ ZA I PÓŁROCZE 2015 </oddHeader>
    <oddFooter>&amp;CStrona &amp;P</oddFooter>
  </headerFooter>
  <rowBreaks count="5" manualBreakCount="5">
    <brk id="52" max="7" man="1"/>
    <brk id="108" max="7" man="1"/>
    <brk id="164" max="7" man="1"/>
    <brk id="218" max="7" man="1"/>
    <brk id="2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Fundusze</dc:creator>
  <cp:keywords/>
  <dc:description/>
  <cp:lastModifiedBy>UMiG</cp:lastModifiedBy>
  <cp:lastPrinted>2015-08-20T08:51:08Z</cp:lastPrinted>
  <dcterms:created xsi:type="dcterms:W3CDTF">2015-07-09T12:09:08Z</dcterms:created>
  <dcterms:modified xsi:type="dcterms:W3CDTF">2015-08-20T08:51:14Z</dcterms:modified>
  <cp:category/>
  <cp:version/>
  <cp:contentType/>
  <cp:contentStatus/>
</cp:coreProperties>
</file>