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'doc1'!$A$1:$G$304</definedName>
  </definedNames>
  <calcPr fullCalcOnLoad="1"/>
</workbook>
</file>

<file path=xl/sharedStrings.xml><?xml version="1.0" encoding="utf-8"?>
<sst xmlns="http://schemas.openxmlformats.org/spreadsheetml/2006/main" count="608" uniqueCount="226">
  <si>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</si>
  <si>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</si>
  <si>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</si>
  <si>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</si>
  <si>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</si>
  <si>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</si>
  <si>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</si>
  <si>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</si>
  <si>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</si>
  <si>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</si>
  <si>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</si>
  <si>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</si>
  <si>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</si>
  <si>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</si>
  <si>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</si>
  <si>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</si>
  <si>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</si>
  <si>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</si>
  <si>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</si>
  <si>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</si>
  <si>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</si>
  <si>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</si>
  <si>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</si>
  <si>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</si>
  <si>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</si>
  <si>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</si>
  <si>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</si>
  <si>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</si>
  <si>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</si>
  <si>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</si>
  <si>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</si>
  <si>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</si>
  <si>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</si>
  <si>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</si>
  <si>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6050</t>
  </si>
  <si>
    <t>Wydatki inwestycyjne jednostek budżetowych</t>
  </si>
  <si>
    <t>6060</t>
  </si>
  <si>
    <t>Wydatki na zakupy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</si>
  <si>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</si>
  <si>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</si>
  <si>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</si>
  <si>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</si>
  <si>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01042</t>
  </si>
  <si>
    <t>Wyłączenie z produkcji gruntów rolnych</t>
  </si>
  <si>
    <t>01095</t>
  </si>
  <si>
    <t>Pozostała działalność</t>
  </si>
  <si>
    <t>600</t>
  </si>
  <si>
    <t>Transport i łączność</t>
  </si>
  <si>
    <t>60014</t>
  </si>
  <si>
    <t>Drogi publiczne powiatowe</t>
  </si>
  <si>
    <t>Dotacja celowa na pomoc finansową udzielaną między jednostkami samorządu terytorialnego na dofinansowanie własnych zadań inwestycyjnych i zakupów inwestycyjnych</t>
  </si>
  <si>
    <t>6309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</si>
  <si>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</si>
  <si>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</si>
  <si>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</si>
  <si>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</si>
  <si>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</si>
  <si>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</si>
  <si>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4500</t>
  </si>
  <si>
    <t>Pozostałe podatki na rzecz budżetów jednostek samorządu terytorialnego</t>
  </si>
  <si>
    <t>6057</t>
  </si>
  <si>
    <t>6059</t>
  </si>
  <si>
    <t>710</t>
  </si>
  <si>
    <t>Działalność usługowa</t>
  </si>
  <si>
    <t>71012</t>
  </si>
  <si>
    <t>Zadania z zakresu geodezji i kartografii</t>
  </si>
  <si>
    <t>71095</t>
  </si>
  <si>
    <t>6639</t>
  </si>
  <si>
    <t>Dotacje celowe przekazane do samorządu województwa na inwestycje i zakupy inwestycyjne realizowane na podstawie porozumień (umów) między jednostkami samorządu terytorialnego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</si>
  <si>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</si>
  <si>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</si>
  <si>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</si>
  <si>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</si>
  <si>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</si>
  <si>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</si>
  <si>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</si>
  <si>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</si>
  <si>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4220</t>
  </si>
  <si>
    <t>Zakup środków żywności</t>
  </si>
  <si>
    <t>75023</t>
  </si>
  <si>
    <t>Urzędy gmin (miast i miast na prawach powiatu)</t>
  </si>
  <si>
    <t>2910</t>
  </si>
  <si>
    <t>Zwrot dotacji oraz płatności wykorzystanych niezgodnie z przeznaczeniem lub wykorzystanych z naruszeniem procedur, o których mowa w art. 184 ustawy, pobranych nienależnie lub w nadmiernej wysokości</t>
  </si>
  <si>
    <t>4170</t>
  </si>
  <si>
    <t>Wynagrodzenia bezosobowe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</si>
  <si>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</si>
  <si>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</si>
  <si>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</si>
  <si>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</si>
  <si>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</si>
  <si>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</si>
  <si>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4420</t>
  </si>
  <si>
    <t>Podróże służbowe zagraniczne</t>
  </si>
  <si>
    <t>4510</t>
  </si>
  <si>
    <t>Opłaty na rzecz budżetu państwa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</si>
  <si>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</si>
  <si>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</si>
  <si>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</si>
  <si>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</si>
  <si>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75095</t>
  </si>
  <si>
    <t>4100</t>
  </si>
  <si>
    <t>Wynagrodzenia agencyjno-prowizyjne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</si>
  <si>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</si>
  <si>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</si>
  <si>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</si>
  <si>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</si>
  <si>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</si>
  <si>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</si>
  <si>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</si>
  <si>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</si>
  <si>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6067</t>
  </si>
  <si>
    <t>6069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</si>
  <si>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</si>
  <si>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</si>
  <si>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</si>
  <si>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</si>
  <si>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</si>
  <si>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</si>
  <si>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</si>
  <si>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</si>
  <si>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</si>
  <si>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</si>
  <si>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</si>
  <si>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</si>
  <si>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</si>
  <si>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</si>
  <si>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</si>
  <si>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</si>
  <si>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</si>
  <si>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</si>
  <si>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</si>
  <si>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</si>
  <si>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>4240</t>
  </si>
  <si>
    <t>Zakup środków dydaktycznych i książek</t>
  </si>
  <si>
    <t>80104</t>
  </si>
  <si>
    <t xml:space="preserve">Przedszkola </t>
  </si>
  <si>
    <t>2310</t>
  </si>
  <si>
    <t>Dotacje celowe przekazane gminie na zadania bieżące realizowane na podstawie porozumień (umów) między jednostkami samorządu terytorialnego</t>
  </si>
  <si>
    <t>80110</t>
  </si>
  <si>
    <t>Gimnazja</t>
  </si>
  <si>
    <t>3240</t>
  </si>
  <si>
    <t>Stypendia dla uczniów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</si>
  <si>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</si>
  <si>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</si>
  <si>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</si>
  <si>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</si>
  <si>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</si>
  <si>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</si>
  <si>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</si>
  <si>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</si>
  <si>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80195</t>
  </si>
  <si>
    <t>851</t>
  </si>
  <si>
    <t>Ochrona zdrowia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</si>
  <si>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</si>
  <si>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</si>
  <si>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</si>
  <si>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</si>
  <si>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</si>
  <si>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</si>
  <si>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852</t>
  </si>
  <si>
    <t>Pomoc społeczna</t>
  </si>
  <si>
    <t>85203</t>
  </si>
  <si>
    <t>Ośrodki wsparcia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</si>
  <si>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</si>
  <si>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</si>
  <si>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</si>
  <si>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</si>
  <si>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</si>
  <si>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okresowe, celowe i pomoc w naturze oraz składki na ubezpieczenia emerytalne i rentowe</t>
  </si>
  <si>
    <t>3110</t>
  </si>
  <si>
    <t>Świadczenia społeczne</t>
  </si>
  <si>
    <t>4330</t>
  </si>
  <si>
    <t>Zakup usług przez jednostki samorządu terytorialnego od innych jednostek samorządu terytorialnego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</si>
  <si>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</si>
  <si>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</si>
  <si>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</si>
  <si>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</si>
  <si>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</si>
  <si>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</si>
  <si>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</si>
  <si>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</si>
  <si>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854</t>
  </si>
  <si>
    <t>Edukacyjna opieka wychowawcza</t>
  </si>
  <si>
    <t>85401</t>
  </si>
  <si>
    <t>Świetlice szkolne</t>
  </si>
  <si>
    <t>85415</t>
  </si>
  <si>
    <t>Pomoc materialna dla uczniów o charakterze socjalnym</t>
  </si>
  <si>
    <t>85495</t>
  </si>
  <si>
    <t>855</t>
  </si>
  <si>
    <t>Rodzina</t>
  </si>
  <si>
    <t>85501</t>
  </si>
  <si>
    <t>Świadczenie wychowawcze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</si>
  <si>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</si>
  <si>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</si>
  <si>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</si>
  <si>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</si>
  <si>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85504</t>
  </si>
  <si>
    <t>Wspieranie rodziny</t>
  </si>
  <si>
    <t>900</t>
  </si>
  <si>
    <t>Gospodarka komunalna i ochrona środowiska</t>
  </si>
  <si>
    <t>90002</t>
  </si>
  <si>
    <t>Gospodarka odpadami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</si>
  <si>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</si>
  <si>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</si>
  <si>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</si>
  <si>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</si>
  <si>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</si>
  <si>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</si>
  <si>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</si>
  <si>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</si>
  <si>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</si>
  <si>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2480</t>
  </si>
  <si>
    <t>Dotacja podmiotowa z budżetu dla samorządowej instytucji kultury</t>
  </si>
  <si>
    <t>926</t>
  </si>
  <si>
    <t>Kultura fizyczna</t>
  </si>
  <si>
    <t>92601</t>
  </si>
  <si>
    <t>Obiekty sportowe</t>
  </si>
  <si>
    <t>92695</t>
  </si>
  <si>
    <t>2630</t>
  </si>
  <si>
    <t>Dotacja przedmiotowa z budżetu dla jednostek niezaliczanych do sektora finansów publicznych</t>
  </si>
  <si>
    <t>Razem:</t>
  </si>
  <si>
    <t>Plan</t>
  </si>
  <si>
    <t>Wykonanie</t>
  </si>
  <si>
    <t>% wykonania</t>
  </si>
  <si>
    <t>PLAN I REALIZACJA WYDATKÓW OGÓŁEM W UKŁADZIE PEŁNEJ KLASYFIKACJI BUDŻETOWEJ ZA I PÓŁROCZE 2017 R</t>
  </si>
  <si>
    <t>Tabela nr 2 do Zarządzenia nr 144/2017 Wójta Gminy Sabnie z dnia 22 sierpnia 2017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</si>
</sst>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10" fontId="4" fillId="33" borderId="10" xfId="0" applyNumberFormat="1" applyFont="1" applyFill="1" applyBorder="1" applyAlignment="1" applyProtection="1">
      <alignment vertical="center" wrapText="1"/>
      <protection locked="0"/>
    </xf>
    <xf numFmtId="10" fontId="1" fillId="0" borderId="0" xfId="0" applyNumberFormat="1" applyFont="1" applyFill="1" applyBorder="1" applyAlignment="1" applyProtection="1">
      <alignment horizontal="left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10" fontId="4" fillId="34" borderId="10" xfId="0" applyNumberFormat="1" applyFont="1" applyFill="1" applyBorder="1" applyAlignment="1" applyProtection="1">
      <alignment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10" fontId="1" fillId="35" borderId="10" xfId="0" applyNumberFormat="1" applyFont="1" applyFill="1" applyBorder="1" applyAlignment="1" applyProtection="1">
      <alignment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1" fillId="33" borderId="10" xfId="0" applyNumberFormat="1" applyFont="1" applyFill="1" applyBorder="1" applyAlignment="1" applyProtection="1">
      <alignment vertical="center" wrapText="1"/>
      <protection locked="0"/>
    </xf>
    <xf numFmtId="49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" fontId="1" fillId="33" borderId="0" xfId="0" applyNumberFormat="1" applyFont="1" applyFill="1" applyAlignment="1" applyProtection="1">
      <alignment horizontal="right" vertical="center" wrapText="1"/>
      <protection locked="0"/>
    </xf>
    <xf numFmtId="4" fontId="1" fillId="0" borderId="10" xfId="0" applyNumberFormat="1" applyFont="1" applyBorder="1" applyAlignment="1">
      <alignment horizontal="right" vertical="center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"/>
  <sheetViews>
    <sheetView showGridLines="0" tabSelected="1" zoomScalePageLayoutView="0" workbookViewId="0" topLeftCell="A1">
      <selection activeCell="A1" sqref="A1:G1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2.66015625" style="0" customWidth="1"/>
    <col min="4" max="4" width="62.5" style="0" customWidth="1"/>
    <col min="5" max="5" width="20.66015625" style="6" customWidth="1"/>
    <col min="6" max="6" width="17.83203125" style="6" customWidth="1"/>
    <col min="7" max="7" width="21.66015625" style="4" customWidth="1"/>
  </cols>
  <sheetData>
    <row r="1" spans="1:7" ht="46.5" customHeight="1">
      <c r="A1" s="31" t="s">
        <v>225</v>
      </c>
      <c r="B1" s="31"/>
      <c r="C1" s="31"/>
      <c r="D1" s="31"/>
      <c r="E1" s="31"/>
      <c r="F1" s="31"/>
      <c r="G1" s="31"/>
    </row>
    <row r="2" spans="1:7" ht="27.75" customHeight="1">
      <c r="A2" s="30" t="s">
        <v>224</v>
      </c>
      <c r="B2" s="30"/>
      <c r="C2" s="30"/>
      <c r="D2" s="30"/>
      <c r="E2" s="30"/>
      <c r="F2" s="30"/>
      <c r="G2" s="30"/>
    </row>
    <row r="3" spans="1:7" s="27" customFormat="1" ht="34.5" customHeight="1">
      <c r="A3" s="25" t="s">
        <v>0</v>
      </c>
      <c r="B3" s="25" t="s">
        <v>1</v>
      </c>
      <c r="C3" s="25" t="s">
        <v>2</v>
      </c>
      <c r="D3" s="26" t="s">
        <v>3</v>
      </c>
      <c r="E3" s="7" t="s">
        <v>221</v>
      </c>
      <c r="F3" s="7" t="s">
        <v>222</v>
      </c>
      <c r="G3" s="8" t="s">
        <v>223</v>
      </c>
    </row>
    <row r="4" spans="1:7" s="1" customFormat="1" ht="45.75" customHeight="1">
      <c r="A4" s="9" t="s">
        <v>4</v>
      </c>
      <c r="B4" s="9"/>
      <c r="C4" s="9"/>
      <c r="D4" s="10" t="s">
        <v>5</v>
      </c>
      <c r="E4" s="11">
        <f>E5+E21+E23+E25</f>
        <v>1423982.87</v>
      </c>
      <c r="F4" s="11">
        <f>F5+F21+F23+F25</f>
        <v>455594.5</v>
      </c>
      <c r="G4" s="12">
        <f>F4/E4</f>
        <v>0.3199438066273929</v>
      </c>
    </row>
    <row r="5" spans="1:7" s="1" customFormat="1" ht="45.75" customHeight="1">
      <c r="A5" s="13"/>
      <c r="B5" s="14" t="s">
        <v>6</v>
      </c>
      <c r="C5" s="14"/>
      <c r="D5" s="15" t="s">
        <v>7</v>
      </c>
      <c r="E5" s="16">
        <f>E6+E7+E8+E9+E10+E11+E12+E13+E14+E15+E16+E17+E18+E19+E20</f>
        <v>1104472.6600000001</v>
      </c>
      <c r="F5" s="16">
        <f>F6+F7+F8+F9+F10+F11+F12+F13+F14+F15+F16+F17+F18+F19+F20</f>
        <v>185452.15000000002</v>
      </c>
      <c r="G5" s="17">
        <f>F5/E5</f>
        <v>0.1679101318813994</v>
      </c>
    </row>
    <row r="6" spans="1:7" s="1" customFormat="1" ht="45.75" customHeight="1">
      <c r="A6" s="13"/>
      <c r="B6" s="13"/>
      <c r="C6" s="18" t="s">
        <v>8</v>
      </c>
      <c r="D6" s="19" t="s">
        <v>9</v>
      </c>
      <c r="E6" s="20">
        <v>9300</v>
      </c>
      <c r="F6" s="29">
        <v>8140.91</v>
      </c>
      <c r="G6" s="21">
        <f>F6/E6</f>
        <v>0.8753666666666666</v>
      </c>
    </row>
    <row r="7" spans="1:7" s="1" customFormat="1" ht="45.75" customHeight="1">
      <c r="A7" s="13"/>
      <c r="B7" s="13"/>
      <c r="C7" s="18" t="s">
        <v>10</v>
      </c>
      <c r="D7" s="19" t="s">
        <v>11</v>
      </c>
      <c r="E7" s="20">
        <v>98416</v>
      </c>
      <c r="F7" s="29">
        <v>34728.98</v>
      </c>
      <c r="G7" s="21">
        <f aca="true" t="shared" si="0" ref="G7:G20">F7/E7</f>
        <v>0.3528794098520566</v>
      </c>
    </row>
    <row r="8" spans="1:7" s="1" customFormat="1" ht="45.75" customHeight="1">
      <c r="A8" s="13"/>
      <c r="B8" s="13"/>
      <c r="C8" s="18" t="s">
        <v>12</v>
      </c>
      <c r="D8" s="19" t="s">
        <v>13</v>
      </c>
      <c r="E8" s="20">
        <v>7361</v>
      </c>
      <c r="F8" s="29">
        <v>7360.97</v>
      </c>
      <c r="G8" s="21">
        <f t="shared" si="0"/>
        <v>0.9999959244667844</v>
      </c>
    </row>
    <row r="9" spans="1:7" s="1" customFormat="1" ht="45.75" customHeight="1">
      <c r="A9" s="13"/>
      <c r="B9" s="13"/>
      <c r="C9" s="18" t="s">
        <v>14</v>
      </c>
      <c r="D9" s="19" t="s">
        <v>15</v>
      </c>
      <c r="E9" s="20">
        <v>16500.75</v>
      </c>
      <c r="F9" s="29">
        <v>6623.27</v>
      </c>
      <c r="G9" s="21">
        <f t="shared" si="0"/>
        <v>0.40139205793676047</v>
      </c>
    </row>
    <row r="10" spans="1:7" s="1" customFormat="1" ht="45.75" customHeight="1">
      <c r="A10" s="13"/>
      <c r="B10" s="13"/>
      <c r="C10" s="18" t="s">
        <v>16</v>
      </c>
      <c r="D10" s="19" t="s">
        <v>17</v>
      </c>
      <c r="E10" s="20">
        <v>2352</v>
      </c>
      <c r="F10" s="29">
        <v>857.49</v>
      </c>
      <c r="G10" s="21">
        <f t="shared" si="0"/>
        <v>0.36457908163265307</v>
      </c>
    </row>
    <row r="11" spans="1:7" s="1" customFormat="1" ht="45.75" customHeight="1">
      <c r="A11" s="13"/>
      <c r="B11" s="13"/>
      <c r="C11" s="18" t="s">
        <v>18</v>
      </c>
      <c r="D11" s="19" t="s">
        <v>19</v>
      </c>
      <c r="E11" s="20">
        <v>20000</v>
      </c>
      <c r="F11" s="29">
        <v>8500.88</v>
      </c>
      <c r="G11" s="21">
        <f t="shared" si="0"/>
        <v>0.425044</v>
      </c>
    </row>
    <row r="12" spans="1:7" s="1" customFormat="1" ht="45.75" customHeight="1">
      <c r="A12" s="13"/>
      <c r="B12" s="13"/>
      <c r="C12" s="18" t="s">
        <v>20</v>
      </c>
      <c r="D12" s="19" t="s">
        <v>21</v>
      </c>
      <c r="E12" s="20">
        <v>80990</v>
      </c>
      <c r="F12" s="29">
        <v>38840.33</v>
      </c>
      <c r="G12" s="21">
        <f t="shared" si="0"/>
        <v>0.47956945301889126</v>
      </c>
    </row>
    <row r="13" spans="1:7" s="1" customFormat="1" ht="45.75" customHeight="1">
      <c r="A13" s="13"/>
      <c r="B13" s="13"/>
      <c r="C13" s="18" t="s">
        <v>22</v>
      </c>
      <c r="D13" s="19" t="s">
        <v>23</v>
      </c>
      <c r="E13" s="20">
        <v>14000</v>
      </c>
      <c r="F13" s="29">
        <v>0</v>
      </c>
      <c r="G13" s="21">
        <f t="shared" si="0"/>
        <v>0</v>
      </c>
    </row>
    <row r="14" spans="1:7" s="1" customFormat="1" ht="45.75" customHeight="1">
      <c r="A14" s="13"/>
      <c r="B14" s="13"/>
      <c r="C14" s="18" t="s">
        <v>24</v>
      </c>
      <c r="D14" s="19" t="s">
        <v>25</v>
      </c>
      <c r="E14" s="20">
        <v>25000</v>
      </c>
      <c r="F14" s="29">
        <v>6319.83</v>
      </c>
      <c r="G14" s="21">
        <f t="shared" si="0"/>
        <v>0.2527932</v>
      </c>
    </row>
    <row r="15" spans="1:7" s="1" customFormat="1" ht="45.75" customHeight="1">
      <c r="A15" s="13"/>
      <c r="B15" s="13"/>
      <c r="C15" s="18" t="s">
        <v>26</v>
      </c>
      <c r="D15" s="19" t="s">
        <v>27</v>
      </c>
      <c r="E15" s="20">
        <v>14600</v>
      </c>
      <c r="F15" s="29">
        <v>13231</v>
      </c>
      <c r="G15" s="21">
        <f t="shared" si="0"/>
        <v>0.9062328767123288</v>
      </c>
    </row>
    <row r="16" spans="1:7" s="1" customFormat="1" ht="45.75" customHeight="1">
      <c r="A16" s="13"/>
      <c r="B16" s="13"/>
      <c r="C16" s="18" t="s">
        <v>28</v>
      </c>
      <c r="D16" s="19" t="s">
        <v>29</v>
      </c>
      <c r="E16" s="20">
        <v>2371.32</v>
      </c>
      <c r="F16" s="29">
        <v>1778.49</v>
      </c>
      <c r="G16" s="21">
        <f t="shared" si="0"/>
        <v>0.75</v>
      </c>
    </row>
    <row r="17" spans="1:7" s="1" customFormat="1" ht="45.75" customHeight="1">
      <c r="A17" s="13"/>
      <c r="B17" s="13"/>
      <c r="C17" s="18" t="s">
        <v>30</v>
      </c>
      <c r="D17" s="19" t="s">
        <v>31</v>
      </c>
      <c r="E17" s="20">
        <v>118200</v>
      </c>
      <c r="F17" s="29">
        <v>59070</v>
      </c>
      <c r="G17" s="21">
        <f t="shared" si="0"/>
        <v>0.499746192893401</v>
      </c>
    </row>
    <row r="18" spans="1:7" s="1" customFormat="1" ht="45.75" customHeight="1">
      <c r="A18" s="13"/>
      <c r="B18" s="13"/>
      <c r="C18" s="18" t="s">
        <v>32</v>
      </c>
      <c r="D18" s="19" t="s">
        <v>33</v>
      </c>
      <c r="E18" s="20">
        <v>11952.54</v>
      </c>
      <c r="F18" s="29">
        <v>0</v>
      </c>
      <c r="G18" s="21">
        <f t="shared" si="0"/>
        <v>0</v>
      </c>
    </row>
    <row r="19" spans="1:7" s="1" customFormat="1" ht="45.75" customHeight="1">
      <c r="A19" s="13"/>
      <c r="B19" s="13"/>
      <c r="C19" s="18" t="s">
        <v>34</v>
      </c>
      <c r="D19" s="19" t="s">
        <v>35</v>
      </c>
      <c r="E19" s="20">
        <v>658429.05</v>
      </c>
      <c r="F19" s="29">
        <v>0</v>
      </c>
      <c r="G19" s="21">
        <f t="shared" si="0"/>
        <v>0</v>
      </c>
    </row>
    <row r="20" spans="1:7" s="1" customFormat="1" ht="45.75" customHeight="1">
      <c r="A20" s="13"/>
      <c r="B20" s="13"/>
      <c r="C20" s="18" t="s">
        <v>36</v>
      </c>
      <c r="D20" s="19" t="s">
        <v>37</v>
      </c>
      <c r="E20" s="20">
        <v>25000</v>
      </c>
      <c r="F20" s="29">
        <v>0</v>
      </c>
      <c r="G20" s="21">
        <f t="shared" si="0"/>
        <v>0</v>
      </c>
    </row>
    <row r="21" spans="1:7" s="1" customFormat="1" ht="45.75" customHeight="1">
      <c r="A21" s="13"/>
      <c r="B21" s="14" t="s">
        <v>38</v>
      </c>
      <c r="C21" s="14"/>
      <c r="D21" s="15" t="s">
        <v>39</v>
      </c>
      <c r="E21" s="16">
        <f>E22</f>
        <v>18100</v>
      </c>
      <c r="F21" s="16">
        <f>F22</f>
        <v>8732.14</v>
      </c>
      <c r="G21" s="17">
        <f aca="true" t="shared" si="1" ref="G21:G41">F21/E21</f>
        <v>0.48243867403314916</v>
      </c>
    </row>
    <row r="22" spans="1:7" s="1" customFormat="1" ht="45.75" customHeight="1">
      <c r="A22" s="13"/>
      <c r="B22" s="13"/>
      <c r="C22" s="18" t="s">
        <v>40</v>
      </c>
      <c r="D22" s="19" t="s">
        <v>41</v>
      </c>
      <c r="E22" s="20">
        <v>18100</v>
      </c>
      <c r="F22" s="29">
        <v>8732.14</v>
      </c>
      <c r="G22" s="21">
        <f t="shared" si="1"/>
        <v>0.48243867403314916</v>
      </c>
    </row>
    <row r="23" spans="1:7" s="1" customFormat="1" ht="45.75" customHeight="1">
      <c r="A23" s="13"/>
      <c r="B23" s="14" t="s">
        <v>42</v>
      </c>
      <c r="C23" s="14"/>
      <c r="D23" s="15" t="s">
        <v>43</v>
      </c>
      <c r="E23" s="16">
        <f>E24</f>
        <v>7500</v>
      </c>
      <c r="F23" s="16">
        <f>F24</f>
        <v>7500</v>
      </c>
      <c r="G23" s="17">
        <f t="shared" si="1"/>
        <v>1</v>
      </c>
    </row>
    <row r="24" spans="1:7" s="1" customFormat="1" ht="45.75" customHeight="1">
      <c r="A24" s="13"/>
      <c r="B24" s="13"/>
      <c r="C24" s="18" t="s">
        <v>34</v>
      </c>
      <c r="D24" s="19" t="s">
        <v>35</v>
      </c>
      <c r="E24" s="20">
        <v>7500</v>
      </c>
      <c r="F24" s="29">
        <v>7500</v>
      </c>
      <c r="G24" s="21">
        <f t="shared" si="1"/>
        <v>1</v>
      </c>
    </row>
    <row r="25" spans="1:7" s="1" customFormat="1" ht="45.75" customHeight="1">
      <c r="A25" s="13"/>
      <c r="B25" s="14" t="s">
        <v>44</v>
      </c>
      <c r="C25" s="14"/>
      <c r="D25" s="15" t="s">
        <v>45</v>
      </c>
      <c r="E25" s="16">
        <f>E26+E27+E28+E29+E30</f>
        <v>293910.20999999996</v>
      </c>
      <c r="F25" s="16">
        <f>F26+F27+F28+F29+F30</f>
        <v>253910.21</v>
      </c>
      <c r="G25" s="17">
        <f t="shared" si="1"/>
        <v>0.8639040134059991</v>
      </c>
    </row>
    <row r="26" spans="1:7" s="1" customFormat="1" ht="45.75" customHeight="1">
      <c r="A26" s="13"/>
      <c r="B26" s="13"/>
      <c r="C26" s="18" t="s">
        <v>10</v>
      </c>
      <c r="D26" s="19" t="s">
        <v>11</v>
      </c>
      <c r="E26" s="20">
        <v>4161.33</v>
      </c>
      <c r="F26" s="29">
        <v>4161.33</v>
      </c>
      <c r="G26" s="21">
        <f t="shared" si="1"/>
        <v>1</v>
      </c>
    </row>
    <row r="27" spans="1:7" s="1" customFormat="1" ht="45.75" customHeight="1">
      <c r="A27" s="13"/>
      <c r="B27" s="13"/>
      <c r="C27" s="18" t="s">
        <v>14</v>
      </c>
      <c r="D27" s="19" t="s">
        <v>15</v>
      </c>
      <c r="E27" s="20">
        <v>715.34</v>
      </c>
      <c r="F27" s="29">
        <v>715.34</v>
      </c>
      <c r="G27" s="21">
        <f t="shared" si="1"/>
        <v>1</v>
      </c>
    </row>
    <row r="28" spans="1:7" s="1" customFormat="1" ht="45.75" customHeight="1">
      <c r="A28" s="13"/>
      <c r="B28" s="13"/>
      <c r="C28" s="18" t="s">
        <v>16</v>
      </c>
      <c r="D28" s="19" t="s">
        <v>17</v>
      </c>
      <c r="E28" s="20">
        <v>101.96</v>
      </c>
      <c r="F28" s="29">
        <v>101.96</v>
      </c>
      <c r="G28" s="21">
        <f t="shared" si="1"/>
        <v>1</v>
      </c>
    </row>
    <row r="29" spans="1:7" s="1" customFormat="1" ht="45.75" customHeight="1">
      <c r="A29" s="13"/>
      <c r="B29" s="13"/>
      <c r="C29" s="18" t="s">
        <v>26</v>
      </c>
      <c r="D29" s="19" t="s">
        <v>27</v>
      </c>
      <c r="E29" s="20">
        <v>248931.58</v>
      </c>
      <c r="F29" s="29">
        <v>248931.58</v>
      </c>
      <c r="G29" s="21">
        <f t="shared" si="1"/>
        <v>1</v>
      </c>
    </row>
    <row r="30" spans="1:7" s="1" customFormat="1" ht="45.75" customHeight="1">
      <c r="A30" s="13"/>
      <c r="B30" s="13"/>
      <c r="C30" s="18" t="s">
        <v>36</v>
      </c>
      <c r="D30" s="19" t="s">
        <v>37</v>
      </c>
      <c r="E30" s="20">
        <v>40000</v>
      </c>
      <c r="F30" s="29">
        <v>0</v>
      </c>
      <c r="G30" s="21">
        <f t="shared" si="1"/>
        <v>0</v>
      </c>
    </row>
    <row r="31" spans="1:7" s="1" customFormat="1" ht="45.75" customHeight="1">
      <c r="A31" s="9" t="s">
        <v>46</v>
      </c>
      <c r="B31" s="9"/>
      <c r="C31" s="9"/>
      <c r="D31" s="10" t="s">
        <v>47</v>
      </c>
      <c r="E31" s="11">
        <f>E32+E34</f>
        <v>1291813.62</v>
      </c>
      <c r="F31" s="11">
        <f>F32+F34</f>
        <v>38790.42</v>
      </c>
      <c r="G31" s="12">
        <f t="shared" si="1"/>
        <v>0.030027876622016104</v>
      </c>
    </row>
    <row r="32" spans="1:7" s="1" customFormat="1" ht="45.75" customHeight="1">
      <c r="A32" s="13"/>
      <c r="B32" s="14" t="s">
        <v>48</v>
      </c>
      <c r="C32" s="14"/>
      <c r="D32" s="15" t="s">
        <v>49</v>
      </c>
      <c r="E32" s="16">
        <f>+E33</f>
        <v>823000</v>
      </c>
      <c r="F32" s="16">
        <f>+F33</f>
        <v>0</v>
      </c>
      <c r="G32" s="17">
        <f t="shared" si="1"/>
        <v>0</v>
      </c>
    </row>
    <row r="33" spans="1:7" s="1" customFormat="1" ht="55.5" customHeight="1">
      <c r="A33" s="13"/>
      <c r="B33" s="13"/>
      <c r="C33" s="18" t="s">
        <v>51</v>
      </c>
      <c r="D33" s="19" t="s">
        <v>50</v>
      </c>
      <c r="E33" s="20">
        <v>823000</v>
      </c>
      <c r="F33" s="20">
        <v>0</v>
      </c>
      <c r="G33" s="21">
        <f t="shared" si="1"/>
        <v>0</v>
      </c>
    </row>
    <row r="34" spans="1:7" s="1" customFormat="1" ht="45.75" customHeight="1">
      <c r="A34" s="13"/>
      <c r="B34" s="14" t="s">
        <v>52</v>
      </c>
      <c r="C34" s="14"/>
      <c r="D34" s="15" t="s">
        <v>53</v>
      </c>
      <c r="E34" s="16">
        <f>E35+E36+E37+E38</f>
        <v>468813.62</v>
      </c>
      <c r="F34" s="16">
        <f>F35+F36+F37+F38</f>
        <v>38790.42</v>
      </c>
      <c r="G34" s="17">
        <f t="shared" si="1"/>
        <v>0.08274166608043512</v>
      </c>
    </row>
    <row r="35" spans="1:7" s="1" customFormat="1" ht="45.75" customHeight="1">
      <c r="A35" s="13"/>
      <c r="B35" s="13"/>
      <c r="C35" s="18" t="s">
        <v>18</v>
      </c>
      <c r="D35" s="19" t="s">
        <v>19</v>
      </c>
      <c r="E35" s="20">
        <v>114666.13</v>
      </c>
      <c r="F35" s="29">
        <v>12540.52</v>
      </c>
      <c r="G35" s="21">
        <f t="shared" si="1"/>
        <v>0.10936551185602933</v>
      </c>
    </row>
    <row r="36" spans="1:7" s="1" customFormat="1" ht="45.75" customHeight="1">
      <c r="A36" s="13"/>
      <c r="B36" s="13"/>
      <c r="C36" s="18" t="s">
        <v>24</v>
      </c>
      <c r="D36" s="19" t="s">
        <v>25</v>
      </c>
      <c r="E36" s="20">
        <v>52397.49</v>
      </c>
      <c r="F36" s="29">
        <v>24883.9</v>
      </c>
      <c r="G36" s="21">
        <f t="shared" si="1"/>
        <v>0.47490633616228567</v>
      </c>
    </row>
    <row r="37" spans="1:7" s="1" customFormat="1" ht="45.75" customHeight="1">
      <c r="A37" s="13"/>
      <c r="B37" s="13"/>
      <c r="C37" s="18" t="s">
        <v>26</v>
      </c>
      <c r="D37" s="19" t="s">
        <v>27</v>
      </c>
      <c r="E37" s="20">
        <v>1750</v>
      </c>
      <c r="F37" s="29">
        <v>1366</v>
      </c>
      <c r="G37" s="21">
        <f t="shared" si="1"/>
        <v>0.7805714285714286</v>
      </c>
    </row>
    <row r="38" spans="1:7" s="1" customFormat="1" ht="45.75" customHeight="1">
      <c r="A38" s="13"/>
      <c r="B38" s="13"/>
      <c r="C38" s="18" t="s">
        <v>34</v>
      </c>
      <c r="D38" s="19" t="s">
        <v>35</v>
      </c>
      <c r="E38" s="20">
        <v>300000</v>
      </c>
      <c r="F38" s="29">
        <v>0</v>
      </c>
      <c r="G38" s="21">
        <f t="shared" si="1"/>
        <v>0</v>
      </c>
    </row>
    <row r="39" spans="1:7" s="1" customFormat="1" ht="45.75" customHeight="1">
      <c r="A39" s="9" t="s">
        <v>54</v>
      </c>
      <c r="B39" s="9"/>
      <c r="C39" s="9"/>
      <c r="D39" s="10" t="s">
        <v>55</v>
      </c>
      <c r="E39" s="11">
        <f>E40</f>
        <v>1129124.77</v>
      </c>
      <c r="F39" s="11">
        <f>F40</f>
        <v>38716.240000000005</v>
      </c>
      <c r="G39" s="12">
        <f t="shared" si="1"/>
        <v>0.03428871726904017</v>
      </c>
    </row>
    <row r="40" spans="1:7" s="1" customFormat="1" ht="45.75" customHeight="1">
      <c r="A40" s="13"/>
      <c r="B40" s="14" t="s">
        <v>56</v>
      </c>
      <c r="C40" s="14"/>
      <c r="D40" s="15" t="s">
        <v>57</v>
      </c>
      <c r="E40" s="16">
        <f>E41+E42+E43+E44+E45+E46+E47+E48+E49+E50</f>
        <v>1129124.77</v>
      </c>
      <c r="F40" s="16">
        <f>F41+F42+F43+F44+F45+F46+F47+F48+F49+F50</f>
        <v>38716.240000000005</v>
      </c>
      <c r="G40" s="17">
        <f t="shared" si="1"/>
        <v>0.03428871726904017</v>
      </c>
    </row>
    <row r="41" spans="1:7" s="1" customFormat="1" ht="45.75" customHeight="1">
      <c r="A41" s="13"/>
      <c r="B41" s="13"/>
      <c r="C41" s="18" t="s">
        <v>18</v>
      </c>
      <c r="D41" s="19" t="s">
        <v>19</v>
      </c>
      <c r="E41" s="20">
        <v>19510</v>
      </c>
      <c r="F41" s="29">
        <v>8116.6</v>
      </c>
      <c r="G41" s="21">
        <f t="shared" si="1"/>
        <v>0.4160225525371605</v>
      </c>
    </row>
    <row r="42" spans="1:7" s="1" customFormat="1" ht="45.75" customHeight="1">
      <c r="A42" s="13"/>
      <c r="B42" s="13"/>
      <c r="C42" s="18" t="s">
        <v>20</v>
      </c>
      <c r="D42" s="19" t="s">
        <v>21</v>
      </c>
      <c r="E42" s="20">
        <v>11380</v>
      </c>
      <c r="F42" s="29">
        <v>7083.94</v>
      </c>
      <c r="G42" s="21">
        <f aca="true" t="shared" si="2" ref="G42:G50">F42/E42</f>
        <v>0.6224903339191564</v>
      </c>
    </row>
    <row r="43" spans="1:7" s="1" customFormat="1" ht="45.75" customHeight="1">
      <c r="A43" s="13"/>
      <c r="B43" s="13"/>
      <c r="C43" s="18" t="s">
        <v>22</v>
      </c>
      <c r="D43" s="19" t="s">
        <v>23</v>
      </c>
      <c r="E43" s="20">
        <v>25000</v>
      </c>
      <c r="F43" s="29">
        <v>0</v>
      </c>
      <c r="G43" s="21">
        <f t="shared" si="2"/>
        <v>0</v>
      </c>
    </row>
    <row r="44" spans="1:7" s="1" customFormat="1" ht="45.75" customHeight="1">
      <c r="A44" s="13"/>
      <c r="B44" s="13"/>
      <c r="C44" s="18" t="s">
        <v>24</v>
      </c>
      <c r="D44" s="19" t="s">
        <v>25</v>
      </c>
      <c r="E44" s="20">
        <v>42500</v>
      </c>
      <c r="F44" s="29">
        <v>16918.7</v>
      </c>
      <c r="G44" s="21">
        <f t="shared" si="2"/>
        <v>0.3980870588235294</v>
      </c>
    </row>
    <row r="45" spans="1:7" s="1" customFormat="1" ht="45.75" customHeight="1">
      <c r="A45" s="13"/>
      <c r="B45" s="13"/>
      <c r="C45" s="18" t="s">
        <v>26</v>
      </c>
      <c r="D45" s="19" t="s">
        <v>27</v>
      </c>
      <c r="E45" s="20">
        <v>1000</v>
      </c>
      <c r="F45" s="29">
        <v>356</v>
      </c>
      <c r="G45" s="21">
        <f t="shared" si="2"/>
        <v>0.356</v>
      </c>
    </row>
    <row r="46" spans="1:7" s="1" customFormat="1" ht="45.75" customHeight="1">
      <c r="A46" s="13"/>
      <c r="B46" s="13"/>
      <c r="C46" s="18" t="s">
        <v>30</v>
      </c>
      <c r="D46" s="19" t="s">
        <v>31</v>
      </c>
      <c r="E46" s="20">
        <v>1000</v>
      </c>
      <c r="F46" s="29">
        <v>0</v>
      </c>
      <c r="G46" s="21">
        <f t="shared" si="2"/>
        <v>0</v>
      </c>
    </row>
    <row r="47" spans="1:7" s="1" customFormat="1" ht="45.75" customHeight="1">
      <c r="A47" s="13"/>
      <c r="B47" s="13"/>
      <c r="C47" s="18" t="s">
        <v>58</v>
      </c>
      <c r="D47" s="19" t="s">
        <v>59</v>
      </c>
      <c r="E47" s="20">
        <v>670</v>
      </c>
      <c r="F47" s="29">
        <v>241</v>
      </c>
      <c r="G47" s="21">
        <f t="shared" si="2"/>
        <v>0.3597014925373134</v>
      </c>
    </row>
    <row r="48" spans="1:7" s="1" customFormat="1" ht="45.75" customHeight="1">
      <c r="A48" s="13"/>
      <c r="B48" s="13"/>
      <c r="C48" s="18" t="s">
        <v>34</v>
      </c>
      <c r="D48" s="19" t="s">
        <v>35</v>
      </c>
      <c r="E48" s="20">
        <v>9260</v>
      </c>
      <c r="F48" s="29">
        <v>6000</v>
      </c>
      <c r="G48" s="21">
        <f t="shared" si="2"/>
        <v>0.6479481641468683</v>
      </c>
    </row>
    <row r="49" spans="1:7" s="1" customFormat="1" ht="45.75" customHeight="1">
      <c r="A49" s="13"/>
      <c r="B49" s="13"/>
      <c r="C49" s="18" t="s">
        <v>60</v>
      </c>
      <c r="D49" s="19" t="s">
        <v>35</v>
      </c>
      <c r="E49" s="20">
        <v>891579.81</v>
      </c>
      <c r="F49" s="29">
        <v>0</v>
      </c>
      <c r="G49" s="21">
        <f t="shared" si="2"/>
        <v>0</v>
      </c>
    </row>
    <row r="50" spans="1:7" s="1" customFormat="1" ht="45.75" customHeight="1">
      <c r="A50" s="13"/>
      <c r="B50" s="13"/>
      <c r="C50" s="18" t="s">
        <v>61</v>
      </c>
      <c r="D50" s="19" t="s">
        <v>35</v>
      </c>
      <c r="E50" s="20">
        <v>127224.96</v>
      </c>
      <c r="F50" s="29">
        <v>0</v>
      </c>
      <c r="G50" s="21">
        <f t="shared" si="2"/>
        <v>0</v>
      </c>
    </row>
    <row r="51" spans="1:7" s="1" customFormat="1" ht="45.75" customHeight="1">
      <c r="A51" s="9" t="s">
        <v>62</v>
      </c>
      <c r="B51" s="9"/>
      <c r="C51" s="9"/>
      <c r="D51" s="10" t="s">
        <v>63</v>
      </c>
      <c r="E51" s="11">
        <f>E52+E54</f>
        <v>5602</v>
      </c>
      <c r="F51" s="11">
        <f>F52+F54</f>
        <v>3602</v>
      </c>
      <c r="G51" s="12">
        <f aca="true" t="shared" si="3" ref="G51:G65">F51/E51</f>
        <v>0.6429846483398786</v>
      </c>
    </row>
    <row r="52" spans="1:7" s="1" customFormat="1" ht="45.75" customHeight="1">
      <c r="A52" s="13"/>
      <c r="B52" s="14" t="s">
        <v>64</v>
      </c>
      <c r="C52" s="14"/>
      <c r="D52" s="15" t="s">
        <v>65</v>
      </c>
      <c r="E52" s="16">
        <f>E53</f>
        <v>2000</v>
      </c>
      <c r="F52" s="16">
        <f>F53</f>
        <v>0</v>
      </c>
      <c r="G52" s="17">
        <f t="shared" si="3"/>
        <v>0</v>
      </c>
    </row>
    <row r="53" spans="1:7" s="1" customFormat="1" ht="45.75" customHeight="1">
      <c r="A53" s="13"/>
      <c r="B53" s="13"/>
      <c r="C53" s="18" t="s">
        <v>24</v>
      </c>
      <c r="D53" s="19" t="s">
        <v>25</v>
      </c>
      <c r="E53" s="20">
        <v>2000</v>
      </c>
      <c r="F53" s="29">
        <v>0</v>
      </c>
      <c r="G53" s="21">
        <f t="shared" si="3"/>
        <v>0</v>
      </c>
    </row>
    <row r="54" spans="1:7" s="1" customFormat="1" ht="45.75" customHeight="1">
      <c r="A54" s="13"/>
      <c r="B54" s="14" t="s">
        <v>66</v>
      </c>
      <c r="C54" s="14"/>
      <c r="D54" s="15" t="s">
        <v>45</v>
      </c>
      <c r="E54" s="16">
        <f>E55</f>
        <v>3602</v>
      </c>
      <c r="F54" s="16">
        <f>F55</f>
        <v>3602</v>
      </c>
      <c r="G54" s="17">
        <f t="shared" si="3"/>
        <v>1</v>
      </c>
    </row>
    <row r="55" spans="1:7" s="1" customFormat="1" ht="62.25" customHeight="1">
      <c r="A55" s="13"/>
      <c r="B55" s="13"/>
      <c r="C55" s="18" t="s">
        <v>67</v>
      </c>
      <c r="D55" s="19" t="s">
        <v>68</v>
      </c>
      <c r="E55" s="20">
        <v>3602</v>
      </c>
      <c r="F55" s="29">
        <v>3602</v>
      </c>
      <c r="G55" s="21">
        <f t="shared" si="3"/>
        <v>1</v>
      </c>
    </row>
    <row r="56" spans="1:7" s="1" customFormat="1" ht="45.75" customHeight="1">
      <c r="A56" s="9" t="s">
        <v>69</v>
      </c>
      <c r="B56" s="9"/>
      <c r="C56" s="9"/>
      <c r="D56" s="10" t="s">
        <v>70</v>
      </c>
      <c r="E56" s="11">
        <f>E57+E59+E64+E84+E87</f>
        <v>2118543.75</v>
      </c>
      <c r="F56" s="11">
        <f>F57+F59+F64+F84+F87</f>
        <v>1040504.29</v>
      </c>
      <c r="G56" s="12">
        <f t="shared" si="3"/>
        <v>0.4911412804196279</v>
      </c>
    </row>
    <row r="57" spans="1:7" s="1" customFormat="1" ht="45.75" customHeight="1">
      <c r="A57" s="13"/>
      <c r="B57" s="14" t="s">
        <v>71</v>
      </c>
      <c r="C57" s="14"/>
      <c r="D57" s="15" t="s">
        <v>72</v>
      </c>
      <c r="E57" s="16">
        <f>E58</f>
        <v>32340</v>
      </c>
      <c r="F57" s="16">
        <f>F58</f>
        <v>17409</v>
      </c>
      <c r="G57" s="17">
        <f t="shared" si="3"/>
        <v>0.5383116883116883</v>
      </c>
    </row>
    <row r="58" spans="1:7" s="1" customFormat="1" ht="45.75" customHeight="1">
      <c r="A58" s="13"/>
      <c r="B58" s="13"/>
      <c r="C58" s="18" t="s">
        <v>10</v>
      </c>
      <c r="D58" s="19" t="s">
        <v>11</v>
      </c>
      <c r="E58" s="20">
        <v>32340</v>
      </c>
      <c r="F58" s="29">
        <v>17409</v>
      </c>
      <c r="G58" s="21">
        <f t="shared" si="3"/>
        <v>0.5383116883116883</v>
      </c>
    </row>
    <row r="59" spans="1:7" s="1" customFormat="1" ht="45.75" customHeight="1">
      <c r="A59" s="13"/>
      <c r="B59" s="14" t="s">
        <v>73</v>
      </c>
      <c r="C59" s="14"/>
      <c r="D59" s="15" t="s">
        <v>74</v>
      </c>
      <c r="E59" s="16">
        <f>E60+E61+E62+E63</f>
        <v>168400</v>
      </c>
      <c r="F59" s="16">
        <f>F60+F61+F62+F63</f>
        <v>74747.06999999999</v>
      </c>
      <c r="G59" s="17">
        <f t="shared" si="3"/>
        <v>0.4438662114014251</v>
      </c>
    </row>
    <row r="60" spans="1:7" s="1" customFormat="1" ht="45.75" customHeight="1">
      <c r="A60" s="13"/>
      <c r="B60" s="13"/>
      <c r="C60" s="18" t="s">
        <v>75</v>
      </c>
      <c r="D60" s="19" t="s">
        <v>76</v>
      </c>
      <c r="E60" s="20">
        <v>165000</v>
      </c>
      <c r="F60" s="29">
        <v>73952.42</v>
      </c>
      <c r="G60" s="21">
        <f t="shared" si="3"/>
        <v>0.44819648484848484</v>
      </c>
    </row>
    <row r="61" spans="1:7" s="1" customFormat="1" ht="45.75" customHeight="1">
      <c r="A61" s="13"/>
      <c r="B61" s="13"/>
      <c r="C61" s="18" t="s">
        <v>18</v>
      </c>
      <c r="D61" s="19" t="s">
        <v>19</v>
      </c>
      <c r="E61" s="20">
        <v>500</v>
      </c>
      <c r="F61" s="29">
        <v>0</v>
      </c>
      <c r="G61" s="21">
        <f t="shared" si="3"/>
        <v>0</v>
      </c>
    </row>
    <row r="62" spans="1:7" s="1" customFormat="1" ht="45.75" customHeight="1">
      <c r="A62" s="13"/>
      <c r="B62" s="13"/>
      <c r="C62" s="18" t="s">
        <v>77</v>
      </c>
      <c r="D62" s="19" t="s">
        <v>78</v>
      </c>
      <c r="E62" s="20">
        <v>1400</v>
      </c>
      <c r="F62" s="29">
        <v>179.65</v>
      </c>
      <c r="G62" s="21">
        <f t="shared" si="3"/>
        <v>0.1283214285714286</v>
      </c>
    </row>
    <row r="63" spans="1:7" s="1" customFormat="1" ht="45.75" customHeight="1">
      <c r="A63" s="13"/>
      <c r="B63" s="13"/>
      <c r="C63" s="18" t="s">
        <v>24</v>
      </c>
      <c r="D63" s="19" t="s">
        <v>25</v>
      </c>
      <c r="E63" s="20">
        <v>1500</v>
      </c>
      <c r="F63" s="29">
        <v>615</v>
      </c>
      <c r="G63" s="21">
        <f t="shared" si="3"/>
        <v>0.41</v>
      </c>
    </row>
    <row r="64" spans="1:7" s="1" customFormat="1" ht="45.75" customHeight="1">
      <c r="A64" s="13"/>
      <c r="B64" s="14" t="s">
        <v>79</v>
      </c>
      <c r="C64" s="14"/>
      <c r="D64" s="15" t="s">
        <v>80</v>
      </c>
      <c r="E64" s="16">
        <f>E65+E66+E67+E68+E69+E70+E71+E72+E73+E74+E75+E76+E77+E78+E79+E80+E81+E82+E83</f>
        <v>1705803.7499999998</v>
      </c>
      <c r="F64" s="16">
        <f>F65+F66+F67+F68+F69+F70+F71+F72+F73+F74+F75+F76+F77+F78+F79+F80+F81+F82+F83</f>
        <v>855907.81</v>
      </c>
      <c r="G64" s="17">
        <f t="shared" si="3"/>
        <v>0.5017621810246344</v>
      </c>
    </row>
    <row r="65" spans="1:7" s="1" customFormat="1" ht="57.75" customHeight="1">
      <c r="A65" s="13"/>
      <c r="B65" s="13"/>
      <c r="C65" s="18" t="s">
        <v>81</v>
      </c>
      <c r="D65" s="19" t="s">
        <v>82</v>
      </c>
      <c r="E65" s="20">
        <v>500</v>
      </c>
      <c r="F65" s="29">
        <v>0</v>
      </c>
      <c r="G65" s="21">
        <f t="shared" si="3"/>
        <v>0</v>
      </c>
    </row>
    <row r="66" spans="1:7" s="1" customFormat="1" ht="45.75" customHeight="1">
      <c r="A66" s="13"/>
      <c r="B66" s="13"/>
      <c r="C66" s="18" t="s">
        <v>8</v>
      </c>
      <c r="D66" s="19" t="s">
        <v>9</v>
      </c>
      <c r="E66" s="20">
        <v>2000</v>
      </c>
      <c r="F66" s="29">
        <v>700</v>
      </c>
      <c r="G66" s="21">
        <f aca="true" t="shared" si="4" ref="G66:G83">F66/E66</f>
        <v>0.35</v>
      </c>
    </row>
    <row r="67" spans="1:7" s="1" customFormat="1" ht="45.75" customHeight="1">
      <c r="A67" s="13"/>
      <c r="B67" s="13"/>
      <c r="C67" s="18" t="s">
        <v>10</v>
      </c>
      <c r="D67" s="19" t="s">
        <v>11</v>
      </c>
      <c r="E67" s="20">
        <v>1118013.57</v>
      </c>
      <c r="F67" s="29">
        <v>526189.87</v>
      </c>
      <c r="G67" s="21">
        <f t="shared" si="4"/>
        <v>0.47064712282517285</v>
      </c>
    </row>
    <row r="68" spans="1:7" s="1" customFormat="1" ht="45.75" customHeight="1">
      <c r="A68" s="13"/>
      <c r="B68" s="13"/>
      <c r="C68" s="18" t="s">
        <v>12</v>
      </c>
      <c r="D68" s="19" t="s">
        <v>13</v>
      </c>
      <c r="E68" s="20">
        <v>72722</v>
      </c>
      <c r="F68" s="29">
        <v>72721.3</v>
      </c>
      <c r="G68" s="21">
        <f t="shared" si="4"/>
        <v>0.999990374302137</v>
      </c>
    </row>
    <row r="69" spans="1:7" s="1" customFormat="1" ht="45.75" customHeight="1">
      <c r="A69" s="13"/>
      <c r="B69" s="13"/>
      <c r="C69" s="18" t="s">
        <v>14</v>
      </c>
      <c r="D69" s="19" t="s">
        <v>15</v>
      </c>
      <c r="E69" s="20">
        <v>194440.4</v>
      </c>
      <c r="F69" s="29">
        <v>104681.51</v>
      </c>
      <c r="G69" s="21">
        <f t="shared" si="4"/>
        <v>0.5383732495921629</v>
      </c>
    </row>
    <row r="70" spans="1:7" s="1" customFormat="1" ht="45.75" customHeight="1">
      <c r="A70" s="13"/>
      <c r="B70" s="13"/>
      <c r="C70" s="18" t="s">
        <v>16</v>
      </c>
      <c r="D70" s="19" t="s">
        <v>17</v>
      </c>
      <c r="E70" s="20">
        <v>21621.2</v>
      </c>
      <c r="F70" s="29">
        <v>11974.35</v>
      </c>
      <c r="G70" s="21">
        <f t="shared" si="4"/>
        <v>0.553824487077498</v>
      </c>
    </row>
    <row r="71" spans="1:7" s="1" customFormat="1" ht="45.75" customHeight="1">
      <c r="A71" s="13"/>
      <c r="B71" s="13"/>
      <c r="C71" s="18" t="s">
        <v>83</v>
      </c>
      <c r="D71" s="19" t="s">
        <v>84</v>
      </c>
      <c r="E71" s="20">
        <v>24050</v>
      </c>
      <c r="F71" s="29">
        <v>10791</v>
      </c>
      <c r="G71" s="21">
        <f t="shared" si="4"/>
        <v>0.4486902286902287</v>
      </c>
    </row>
    <row r="72" spans="1:7" s="1" customFormat="1" ht="45.75" customHeight="1">
      <c r="A72" s="13"/>
      <c r="B72" s="13"/>
      <c r="C72" s="18" t="s">
        <v>18</v>
      </c>
      <c r="D72" s="19" t="s">
        <v>19</v>
      </c>
      <c r="E72" s="20">
        <v>65094.89</v>
      </c>
      <c r="F72" s="29">
        <v>35970.56</v>
      </c>
      <c r="G72" s="21">
        <f t="shared" si="4"/>
        <v>0.5525865394349695</v>
      </c>
    </row>
    <row r="73" spans="1:7" s="1" customFormat="1" ht="45.75" customHeight="1">
      <c r="A73" s="13"/>
      <c r="B73" s="13"/>
      <c r="C73" s="18" t="s">
        <v>77</v>
      </c>
      <c r="D73" s="19" t="s">
        <v>78</v>
      </c>
      <c r="E73" s="20">
        <v>1000</v>
      </c>
      <c r="F73" s="29">
        <v>0</v>
      </c>
      <c r="G73" s="21">
        <f t="shared" si="4"/>
        <v>0</v>
      </c>
    </row>
    <row r="74" spans="1:7" s="1" customFormat="1" ht="45.75" customHeight="1">
      <c r="A74" s="13"/>
      <c r="B74" s="13"/>
      <c r="C74" s="18" t="s">
        <v>20</v>
      </c>
      <c r="D74" s="19" t="s">
        <v>21</v>
      </c>
      <c r="E74" s="20">
        <v>12000</v>
      </c>
      <c r="F74" s="29">
        <v>3732.59</v>
      </c>
      <c r="G74" s="21">
        <f t="shared" si="4"/>
        <v>0.31104916666666665</v>
      </c>
    </row>
    <row r="75" spans="1:7" s="1" customFormat="1" ht="45.75" customHeight="1">
      <c r="A75" s="13"/>
      <c r="B75" s="13"/>
      <c r="C75" s="18" t="s">
        <v>85</v>
      </c>
      <c r="D75" s="19" t="s">
        <v>86</v>
      </c>
      <c r="E75" s="20">
        <v>7000</v>
      </c>
      <c r="F75" s="29">
        <v>1699</v>
      </c>
      <c r="G75" s="21">
        <f t="shared" si="4"/>
        <v>0.24271428571428572</v>
      </c>
    </row>
    <row r="76" spans="1:7" s="1" customFormat="1" ht="45.75" customHeight="1">
      <c r="A76" s="13"/>
      <c r="B76" s="13"/>
      <c r="C76" s="18" t="s">
        <v>24</v>
      </c>
      <c r="D76" s="19" t="s">
        <v>25</v>
      </c>
      <c r="E76" s="20">
        <v>102570</v>
      </c>
      <c r="F76" s="29">
        <v>44717.43</v>
      </c>
      <c r="G76" s="21">
        <f t="shared" si="4"/>
        <v>0.43596987423223166</v>
      </c>
    </row>
    <row r="77" spans="1:7" s="1" customFormat="1" ht="45.75" customHeight="1">
      <c r="A77" s="13"/>
      <c r="B77" s="13"/>
      <c r="C77" s="18" t="s">
        <v>87</v>
      </c>
      <c r="D77" s="19" t="s">
        <v>88</v>
      </c>
      <c r="E77" s="20">
        <v>14000</v>
      </c>
      <c r="F77" s="29">
        <v>5897.61</v>
      </c>
      <c r="G77" s="21">
        <f t="shared" si="4"/>
        <v>0.42125785714285713</v>
      </c>
    </row>
    <row r="78" spans="1:7" s="1" customFormat="1" ht="45.75" customHeight="1">
      <c r="A78" s="13"/>
      <c r="B78" s="13"/>
      <c r="C78" s="18" t="s">
        <v>89</v>
      </c>
      <c r="D78" s="19" t="s">
        <v>90</v>
      </c>
      <c r="E78" s="20">
        <v>5000</v>
      </c>
      <c r="F78" s="29">
        <v>2177.33</v>
      </c>
      <c r="G78" s="21">
        <f t="shared" si="4"/>
        <v>0.43546599999999996</v>
      </c>
    </row>
    <row r="79" spans="1:7" s="1" customFormat="1" ht="45.75" customHeight="1">
      <c r="A79" s="13"/>
      <c r="B79" s="13"/>
      <c r="C79" s="18" t="s">
        <v>91</v>
      </c>
      <c r="D79" s="19" t="s">
        <v>92</v>
      </c>
      <c r="E79" s="20">
        <v>5000</v>
      </c>
      <c r="F79" s="29">
        <v>927.77</v>
      </c>
      <c r="G79" s="21">
        <f t="shared" si="4"/>
        <v>0.185554</v>
      </c>
    </row>
    <row r="80" spans="1:7" s="1" customFormat="1" ht="45.75" customHeight="1">
      <c r="A80" s="13"/>
      <c r="B80" s="13"/>
      <c r="C80" s="18" t="s">
        <v>26</v>
      </c>
      <c r="D80" s="19" t="s">
        <v>27</v>
      </c>
      <c r="E80" s="20">
        <v>16200</v>
      </c>
      <c r="F80" s="29">
        <v>4231.87</v>
      </c>
      <c r="G80" s="21">
        <f t="shared" si="4"/>
        <v>0.26122654320987654</v>
      </c>
    </row>
    <row r="81" spans="1:7" s="1" customFormat="1" ht="45.75" customHeight="1">
      <c r="A81" s="13"/>
      <c r="B81" s="13"/>
      <c r="C81" s="18" t="s">
        <v>28</v>
      </c>
      <c r="D81" s="19" t="s">
        <v>29</v>
      </c>
      <c r="E81" s="20">
        <v>25491.69</v>
      </c>
      <c r="F81" s="29">
        <v>19118.77</v>
      </c>
      <c r="G81" s="21">
        <f t="shared" si="4"/>
        <v>0.7500000980711754</v>
      </c>
    </row>
    <row r="82" spans="1:7" s="1" customFormat="1" ht="45.75" customHeight="1">
      <c r="A82" s="13"/>
      <c r="B82" s="13"/>
      <c r="C82" s="18" t="s">
        <v>93</v>
      </c>
      <c r="D82" s="19" t="s">
        <v>94</v>
      </c>
      <c r="E82" s="20">
        <v>100</v>
      </c>
      <c r="F82" s="29">
        <v>0</v>
      </c>
      <c r="G82" s="21">
        <f t="shared" si="4"/>
        <v>0</v>
      </c>
    </row>
    <row r="83" spans="1:7" s="1" customFormat="1" ht="45.75" customHeight="1">
      <c r="A83" s="13"/>
      <c r="B83" s="13"/>
      <c r="C83" s="18" t="s">
        <v>95</v>
      </c>
      <c r="D83" s="19" t="s">
        <v>96</v>
      </c>
      <c r="E83" s="20">
        <v>19000</v>
      </c>
      <c r="F83" s="29">
        <v>10376.85</v>
      </c>
      <c r="G83" s="21">
        <f t="shared" si="4"/>
        <v>0.54615</v>
      </c>
    </row>
    <row r="84" spans="1:7" s="1" customFormat="1" ht="45.75" customHeight="1">
      <c r="A84" s="13"/>
      <c r="B84" s="14" t="s">
        <v>97</v>
      </c>
      <c r="C84" s="14"/>
      <c r="D84" s="15" t="s">
        <v>98</v>
      </c>
      <c r="E84" s="16">
        <f>E85+E86</f>
        <v>68000</v>
      </c>
      <c r="F84" s="16">
        <f>F85+F86</f>
        <v>16985.85</v>
      </c>
      <c r="G84" s="17">
        <f aca="true" t="shared" si="5" ref="G84:G99">F84/E84</f>
        <v>0.24979191176470586</v>
      </c>
    </row>
    <row r="85" spans="1:7" s="1" customFormat="1" ht="45.75" customHeight="1">
      <c r="A85" s="13"/>
      <c r="B85" s="13"/>
      <c r="C85" s="18" t="s">
        <v>18</v>
      </c>
      <c r="D85" s="19" t="s">
        <v>19</v>
      </c>
      <c r="E85" s="20">
        <v>10000</v>
      </c>
      <c r="F85" s="29">
        <v>7320.47</v>
      </c>
      <c r="G85" s="21">
        <f t="shared" si="5"/>
        <v>0.732047</v>
      </c>
    </row>
    <row r="86" spans="1:7" s="1" customFormat="1" ht="45.75" customHeight="1">
      <c r="A86" s="13"/>
      <c r="B86" s="13"/>
      <c r="C86" s="18" t="s">
        <v>24</v>
      </c>
      <c r="D86" s="19" t="s">
        <v>25</v>
      </c>
      <c r="E86" s="20">
        <v>58000</v>
      </c>
      <c r="F86" s="29">
        <v>9665.38</v>
      </c>
      <c r="G86" s="21">
        <f t="shared" si="5"/>
        <v>0.16664448275862068</v>
      </c>
    </row>
    <row r="87" spans="1:7" s="1" customFormat="1" ht="45.75" customHeight="1">
      <c r="A87" s="13"/>
      <c r="B87" s="14" t="s">
        <v>99</v>
      </c>
      <c r="C87" s="14"/>
      <c r="D87" s="15" t="s">
        <v>45</v>
      </c>
      <c r="E87" s="16">
        <f>E88+E89+E90+E91+E92+E93</f>
        <v>144000</v>
      </c>
      <c r="F87" s="16">
        <f>F88+F89+F90+F91+F92+F93</f>
        <v>75454.56000000001</v>
      </c>
      <c r="G87" s="17">
        <f t="shared" si="5"/>
        <v>0.5239900000000001</v>
      </c>
    </row>
    <row r="88" spans="1:7" s="1" customFormat="1" ht="45.75" customHeight="1">
      <c r="A88" s="13"/>
      <c r="B88" s="13"/>
      <c r="C88" s="18" t="s">
        <v>100</v>
      </c>
      <c r="D88" s="19" t="s">
        <v>101</v>
      </c>
      <c r="E88" s="20">
        <v>89000</v>
      </c>
      <c r="F88" s="29">
        <v>43340</v>
      </c>
      <c r="G88" s="21">
        <f t="shared" si="5"/>
        <v>0.48696629213483145</v>
      </c>
    </row>
    <row r="89" spans="1:7" s="1" customFormat="1" ht="45.75" customHeight="1">
      <c r="A89" s="13"/>
      <c r="B89" s="13"/>
      <c r="C89" s="18" t="s">
        <v>18</v>
      </c>
      <c r="D89" s="19" t="s">
        <v>19</v>
      </c>
      <c r="E89" s="20">
        <v>4000</v>
      </c>
      <c r="F89" s="29">
        <v>1411.23</v>
      </c>
      <c r="G89" s="21">
        <f t="shared" si="5"/>
        <v>0.3528075</v>
      </c>
    </row>
    <row r="90" spans="1:7" s="1" customFormat="1" ht="45.75" customHeight="1">
      <c r="A90" s="13"/>
      <c r="B90" s="13"/>
      <c r="C90" s="18" t="s">
        <v>24</v>
      </c>
      <c r="D90" s="19" t="s">
        <v>25</v>
      </c>
      <c r="E90" s="20">
        <v>34500</v>
      </c>
      <c r="F90" s="29">
        <v>22011.09</v>
      </c>
      <c r="G90" s="21">
        <f t="shared" si="5"/>
        <v>0.6380026086956522</v>
      </c>
    </row>
    <row r="91" spans="1:7" s="1" customFormat="1" ht="45.75" customHeight="1">
      <c r="A91" s="13"/>
      <c r="B91" s="13"/>
      <c r="C91" s="18" t="s">
        <v>26</v>
      </c>
      <c r="D91" s="19" t="s">
        <v>27</v>
      </c>
      <c r="E91" s="20">
        <v>10500</v>
      </c>
      <c r="F91" s="29">
        <v>3349.52</v>
      </c>
      <c r="G91" s="21">
        <f t="shared" si="5"/>
        <v>0.31900190476190476</v>
      </c>
    </row>
    <row r="92" spans="1:7" s="1" customFormat="1" ht="45.75" customHeight="1">
      <c r="A92" s="13"/>
      <c r="B92" s="13"/>
      <c r="C92" s="18" t="s">
        <v>95</v>
      </c>
      <c r="D92" s="19" t="s">
        <v>96</v>
      </c>
      <c r="E92" s="20">
        <v>1500</v>
      </c>
      <c r="F92" s="29">
        <v>853.22</v>
      </c>
      <c r="G92" s="21">
        <f t="shared" si="5"/>
        <v>0.5688133333333334</v>
      </c>
    </row>
    <row r="93" spans="1:7" s="1" customFormat="1" ht="45.75" customHeight="1">
      <c r="A93" s="13"/>
      <c r="B93" s="13"/>
      <c r="C93" s="18" t="s">
        <v>36</v>
      </c>
      <c r="D93" s="19" t="s">
        <v>37</v>
      </c>
      <c r="E93" s="20">
        <v>4500</v>
      </c>
      <c r="F93" s="29">
        <v>4489.5</v>
      </c>
      <c r="G93" s="21">
        <f t="shared" si="5"/>
        <v>0.9976666666666667</v>
      </c>
    </row>
    <row r="94" spans="1:7" s="1" customFormat="1" ht="45.75" customHeight="1">
      <c r="A94" s="9" t="s">
        <v>102</v>
      </c>
      <c r="B94" s="9"/>
      <c r="C94" s="9"/>
      <c r="D94" s="10" t="s">
        <v>103</v>
      </c>
      <c r="E94" s="11">
        <f>E95</f>
        <v>813</v>
      </c>
      <c r="F94" s="11">
        <f>F95</f>
        <v>408</v>
      </c>
      <c r="G94" s="12">
        <f t="shared" si="5"/>
        <v>0.5018450184501845</v>
      </c>
    </row>
    <row r="95" spans="1:7" s="1" customFormat="1" ht="45.75" customHeight="1">
      <c r="A95" s="13"/>
      <c r="B95" s="14" t="s">
        <v>104</v>
      </c>
      <c r="C95" s="14"/>
      <c r="D95" s="15" t="s">
        <v>105</v>
      </c>
      <c r="E95" s="16">
        <f>E96</f>
        <v>813</v>
      </c>
      <c r="F95" s="16">
        <f>F96</f>
        <v>408</v>
      </c>
      <c r="G95" s="17">
        <f t="shared" si="5"/>
        <v>0.5018450184501845</v>
      </c>
    </row>
    <row r="96" spans="1:7" s="1" customFormat="1" ht="45.75" customHeight="1">
      <c r="A96" s="13"/>
      <c r="B96" s="13"/>
      <c r="C96" s="18" t="s">
        <v>24</v>
      </c>
      <c r="D96" s="19" t="s">
        <v>25</v>
      </c>
      <c r="E96" s="20">
        <v>813</v>
      </c>
      <c r="F96" s="29">
        <v>408</v>
      </c>
      <c r="G96" s="21">
        <f t="shared" si="5"/>
        <v>0.5018450184501845</v>
      </c>
    </row>
    <row r="97" spans="1:7" s="1" customFormat="1" ht="45.75" customHeight="1">
      <c r="A97" s="9" t="s">
        <v>106</v>
      </c>
      <c r="B97" s="9"/>
      <c r="C97" s="9"/>
      <c r="D97" s="10" t="s">
        <v>107</v>
      </c>
      <c r="E97" s="11">
        <f>E98+E111</f>
        <v>982220.79</v>
      </c>
      <c r="F97" s="11">
        <f>F98+F111</f>
        <v>62796.41</v>
      </c>
      <c r="G97" s="12">
        <f t="shared" si="5"/>
        <v>0.0639330898300371</v>
      </c>
    </row>
    <row r="98" spans="1:7" s="1" customFormat="1" ht="45.75" customHeight="1">
      <c r="A98" s="13"/>
      <c r="B98" s="14" t="s">
        <v>108</v>
      </c>
      <c r="C98" s="14"/>
      <c r="D98" s="15" t="s">
        <v>109</v>
      </c>
      <c r="E98" s="16">
        <f>E99+E100+E101+E102+E103+E104+E105+E106+E107+E108+E109+E110</f>
        <v>981620.79</v>
      </c>
      <c r="F98" s="16">
        <f>F99+F100+F101+F102+F103+F104+F105+F106+F107+F108+F109+F110</f>
        <v>62796.41</v>
      </c>
      <c r="G98" s="17">
        <f t="shared" si="5"/>
        <v>0.06397216790813895</v>
      </c>
    </row>
    <row r="99" spans="1:7" s="1" customFormat="1" ht="45.75" customHeight="1">
      <c r="A99" s="13"/>
      <c r="B99" s="13"/>
      <c r="C99" s="18" t="s">
        <v>75</v>
      </c>
      <c r="D99" s="19" t="s">
        <v>76</v>
      </c>
      <c r="E99" s="20">
        <v>43000</v>
      </c>
      <c r="F99" s="29">
        <v>13734.7</v>
      </c>
      <c r="G99" s="21">
        <f t="shared" si="5"/>
        <v>0.31941162790697675</v>
      </c>
    </row>
    <row r="100" spans="1:7" s="1" customFormat="1" ht="45.75" customHeight="1">
      <c r="A100" s="13"/>
      <c r="B100" s="13"/>
      <c r="C100" s="18" t="s">
        <v>14</v>
      </c>
      <c r="D100" s="19" t="s">
        <v>15</v>
      </c>
      <c r="E100" s="20">
        <v>1297</v>
      </c>
      <c r="F100" s="29">
        <v>223.5</v>
      </c>
      <c r="G100" s="21">
        <f aca="true" t="shared" si="6" ref="G100:G110">F100/E100</f>
        <v>0.1723207401696222</v>
      </c>
    </row>
    <row r="101" spans="1:7" s="1" customFormat="1" ht="45.75" customHeight="1">
      <c r="A101" s="13"/>
      <c r="B101" s="13"/>
      <c r="C101" s="18" t="s">
        <v>16</v>
      </c>
      <c r="D101" s="19" t="s">
        <v>17</v>
      </c>
      <c r="E101" s="20">
        <v>79.8</v>
      </c>
      <c r="F101" s="29">
        <v>0</v>
      </c>
      <c r="G101" s="21">
        <f t="shared" si="6"/>
        <v>0</v>
      </c>
    </row>
    <row r="102" spans="1:7" s="1" customFormat="1" ht="45.75" customHeight="1">
      <c r="A102" s="13"/>
      <c r="B102" s="13"/>
      <c r="C102" s="18" t="s">
        <v>83</v>
      </c>
      <c r="D102" s="19" t="s">
        <v>84</v>
      </c>
      <c r="E102" s="20">
        <v>30744</v>
      </c>
      <c r="F102" s="29">
        <v>12200</v>
      </c>
      <c r="G102" s="21">
        <f t="shared" si="6"/>
        <v>0.3968253968253968</v>
      </c>
    </row>
    <row r="103" spans="1:7" s="1" customFormat="1" ht="45.75" customHeight="1">
      <c r="A103" s="13"/>
      <c r="B103" s="13"/>
      <c r="C103" s="18" t="s">
        <v>18</v>
      </c>
      <c r="D103" s="19" t="s">
        <v>19</v>
      </c>
      <c r="E103" s="20">
        <v>30000</v>
      </c>
      <c r="F103" s="29">
        <v>10932.24</v>
      </c>
      <c r="G103" s="21">
        <f t="shared" si="6"/>
        <v>0.364408</v>
      </c>
    </row>
    <row r="104" spans="1:7" s="1" customFormat="1" ht="45.75" customHeight="1">
      <c r="A104" s="13"/>
      <c r="B104" s="13"/>
      <c r="C104" s="18" t="s">
        <v>77</v>
      </c>
      <c r="D104" s="19" t="s">
        <v>78</v>
      </c>
      <c r="E104" s="20">
        <v>200</v>
      </c>
      <c r="F104" s="29">
        <v>0</v>
      </c>
      <c r="G104" s="21">
        <f t="shared" si="6"/>
        <v>0</v>
      </c>
    </row>
    <row r="105" spans="1:7" s="1" customFormat="1" ht="45.75" customHeight="1">
      <c r="A105" s="13"/>
      <c r="B105" s="13"/>
      <c r="C105" s="18" t="s">
        <v>20</v>
      </c>
      <c r="D105" s="19" t="s">
        <v>21</v>
      </c>
      <c r="E105" s="20">
        <v>8000</v>
      </c>
      <c r="F105" s="29">
        <v>3244.58</v>
      </c>
      <c r="G105" s="21">
        <f t="shared" si="6"/>
        <v>0.4055725</v>
      </c>
    </row>
    <row r="106" spans="1:7" s="1" customFormat="1" ht="45.75" customHeight="1">
      <c r="A106" s="13"/>
      <c r="B106" s="13"/>
      <c r="C106" s="18" t="s">
        <v>85</v>
      </c>
      <c r="D106" s="19" t="s">
        <v>86</v>
      </c>
      <c r="E106" s="20">
        <v>5000</v>
      </c>
      <c r="F106" s="29">
        <v>2100</v>
      </c>
      <c r="G106" s="21">
        <f t="shared" si="6"/>
        <v>0.42</v>
      </c>
    </row>
    <row r="107" spans="1:7" s="1" customFormat="1" ht="45.75" customHeight="1">
      <c r="A107" s="13"/>
      <c r="B107" s="13"/>
      <c r="C107" s="18" t="s">
        <v>24</v>
      </c>
      <c r="D107" s="19" t="s">
        <v>25</v>
      </c>
      <c r="E107" s="20">
        <v>25000</v>
      </c>
      <c r="F107" s="29">
        <v>14654.39</v>
      </c>
      <c r="G107" s="21">
        <f t="shared" si="6"/>
        <v>0.5861756</v>
      </c>
    </row>
    <row r="108" spans="1:7" s="1" customFormat="1" ht="45.75" customHeight="1">
      <c r="A108" s="13"/>
      <c r="B108" s="13"/>
      <c r="C108" s="18" t="s">
        <v>26</v>
      </c>
      <c r="D108" s="19" t="s">
        <v>27</v>
      </c>
      <c r="E108" s="20">
        <v>12000</v>
      </c>
      <c r="F108" s="29">
        <v>5707</v>
      </c>
      <c r="G108" s="21">
        <f t="shared" si="6"/>
        <v>0.47558333333333336</v>
      </c>
    </row>
    <row r="109" spans="1:7" s="1" customFormat="1" ht="45.75" customHeight="1">
      <c r="A109" s="13"/>
      <c r="B109" s="13"/>
      <c r="C109" s="18" t="s">
        <v>110</v>
      </c>
      <c r="D109" s="19" t="s">
        <v>37</v>
      </c>
      <c r="E109" s="20">
        <v>322256.99</v>
      </c>
      <c r="F109" s="29">
        <v>0</v>
      </c>
      <c r="G109" s="21">
        <f t="shared" si="6"/>
        <v>0</v>
      </c>
    </row>
    <row r="110" spans="1:7" s="1" customFormat="1" ht="45.75" customHeight="1">
      <c r="A110" s="13"/>
      <c r="B110" s="13"/>
      <c r="C110" s="18" t="s">
        <v>111</v>
      </c>
      <c r="D110" s="19" t="s">
        <v>37</v>
      </c>
      <c r="E110" s="20">
        <v>504043</v>
      </c>
      <c r="F110" s="29">
        <v>0</v>
      </c>
      <c r="G110" s="21">
        <f t="shared" si="6"/>
        <v>0</v>
      </c>
    </row>
    <row r="111" spans="1:7" s="1" customFormat="1" ht="45.75" customHeight="1">
      <c r="A111" s="13"/>
      <c r="B111" s="14" t="s">
        <v>112</v>
      </c>
      <c r="C111" s="14"/>
      <c r="D111" s="15" t="s">
        <v>113</v>
      </c>
      <c r="E111" s="16">
        <f>E112</f>
        <v>600</v>
      </c>
      <c r="F111" s="16">
        <f>F112</f>
        <v>0</v>
      </c>
      <c r="G111" s="17">
        <f aca="true" t="shared" si="7" ref="G111:G121">F111/E111</f>
        <v>0</v>
      </c>
    </row>
    <row r="112" spans="1:7" s="1" customFormat="1" ht="45.75" customHeight="1">
      <c r="A112" s="13"/>
      <c r="B112" s="13"/>
      <c r="C112" s="18" t="s">
        <v>24</v>
      </c>
      <c r="D112" s="19" t="s">
        <v>25</v>
      </c>
      <c r="E112" s="20">
        <v>600</v>
      </c>
      <c r="F112" s="20">
        <v>0</v>
      </c>
      <c r="G112" s="21">
        <f t="shared" si="7"/>
        <v>0</v>
      </c>
    </row>
    <row r="113" spans="1:7" s="1" customFormat="1" ht="45.75" customHeight="1">
      <c r="A113" s="9" t="s">
        <v>114</v>
      </c>
      <c r="B113" s="9"/>
      <c r="C113" s="9"/>
      <c r="D113" s="10" t="s">
        <v>115</v>
      </c>
      <c r="E113" s="11">
        <f>E114</f>
        <v>54470</v>
      </c>
      <c r="F113" s="11">
        <f>F114</f>
        <v>26653.04</v>
      </c>
      <c r="G113" s="12">
        <f t="shared" si="7"/>
        <v>0.4893159537360015</v>
      </c>
    </row>
    <row r="114" spans="1:7" s="1" customFormat="1" ht="45.75" customHeight="1">
      <c r="A114" s="13"/>
      <c r="B114" s="14" t="s">
        <v>116</v>
      </c>
      <c r="C114" s="14"/>
      <c r="D114" s="15" t="s">
        <v>117</v>
      </c>
      <c r="E114" s="16">
        <f>E115</f>
        <v>54470</v>
      </c>
      <c r="F114" s="16">
        <f>F115</f>
        <v>26653.04</v>
      </c>
      <c r="G114" s="17">
        <f t="shared" si="7"/>
        <v>0.4893159537360015</v>
      </c>
    </row>
    <row r="115" spans="1:7" s="1" customFormat="1" ht="45.75" customHeight="1">
      <c r="A115" s="13"/>
      <c r="B115" s="13"/>
      <c r="C115" s="18" t="s">
        <v>118</v>
      </c>
      <c r="D115" s="19" t="s">
        <v>119</v>
      </c>
      <c r="E115" s="20">
        <v>54470</v>
      </c>
      <c r="F115" s="29">
        <v>26653.04</v>
      </c>
      <c r="G115" s="21">
        <f t="shared" si="7"/>
        <v>0.4893159537360015</v>
      </c>
    </row>
    <row r="116" spans="1:7" s="1" customFormat="1" ht="45.75" customHeight="1">
      <c r="A116" s="9" t="s">
        <v>120</v>
      </c>
      <c r="B116" s="9"/>
      <c r="C116" s="9"/>
      <c r="D116" s="10" t="s">
        <v>121</v>
      </c>
      <c r="E116" s="11">
        <f>E117</f>
        <v>70000</v>
      </c>
      <c r="F116" s="11">
        <f>F117</f>
        <v>0</v>
      </c>
      <c r="G116" s="12">
        <f t="shared" si="7"/>
        <v>0</v>
      </c>
    </row>
    <row r="117" spans="1:7" s="1" customFormat="1" ht="45.75" customHeight="1">
      <c r="A117" s="13"/>
      <c r="B117" s="14" t="s">
        <v>122</v>
      </c>
      <c r="C117" s="14"/>
      <c r="D117" s="15" t="s">
        <v>123</v>
      </c>
      <c r="E117" s="16">
        <f>E118</f>
        <v>70000</v>
      </c>
      <c r="F117" s="16">
        <f>F118</f>
        <v>0</v>
      </c>
      <c r="G117" s="17">
        <f t="shared" si="7"/>
        <v>0</v>
      </c>
    </row>
    <row r="118" spans="1:7" s="1" customFormat="1" ht="45.75" customHeight="1">
      <c r="A118" s="13"/>
      <c r="B118" s="13"/>
      <c r="C118" s="18" t="s">
        <v>124</v>
      </c>
      <c r="D118" s="19" t="s">
        <v>125</v>
      </c>
      <c r="E118" s="20">
        <v>70000</v>
      </c>
      <c r="F118" s="20">
        <v>0</v>
      </c>
      <c r="G118" s="21">
        <f t="shared" si="7"/>
        <v>0</v>
      </c>
    </row>
    <row r="119" spans="1:7" s="1" customFormat="1" ht="45.75" customHeight="1">
      <c r="A119" s="9" t="s">
        <v>126</v>
      </c>
      <c r="B119" s="9"/>
      <c r="C119" s="9"/>
      <c r="D119" s="10" t="s">
        <v>127</v>
      </c>
      <c r="E119" s="11">
        <f>E120+E136+E153+E169+E171+E173+E179+E184</f>
        <v>4005073.16</v>
      </c>
      <c r="F119" s="11">
        <f>F120+F136+F153+F169+F171+F173+F179+F184</f>
        <v>2139854.2100000004</v>
      </c>
      <c r="G119" s="12">
        <f t="shared" si="7"/>
        <v>0.53428592300671</v>
      </c>
    </row>
    <row r="120" spans="1:7" s="1" customFormat="1" ht="45.75" customHeight="1">
      <c r="A120" s="13"/>
      <c r="B120" s="14" t="s">
        <v>128</v>
      </c>
      <c r="C120" s="14"/>
      <c r="D120" s="15" t="s">
        <v>129</v>
      </c>
      <c r="E120" s="16">
        <f>E121+E122+E123+E124+E125+E126+E127+E128+E129+E130+E131+E132+E133+E134+E135</f>
        <v>2036534.1900000002</v>
      </c>
      <c r="F120" s="16">
        <f>F121+F122+F123+F124+F125+F126+F127+F128+F129+F130+F131+F132+F133+F134+F135</f>
        <v>1122654.95</v>
      </c>
      <c r="G120" s="17">
        <f t="shared" si="7"/>
        <v>0.5512576000504071</v>
      </c>
    </row>
    <row r="121" spans="1:7" s="1" customFormat="1" ht="45.75" customHeight="1">
      <c r="A121" s="13"/>
      <c r="B121" s="13"/>
      <c r="C121" s="18" t="s">
        <v>130</v>
      </c>
      <c r="D121" s="19" t="s">
        <v>131</v>
      </c>
      <c r="E121" s="20">
        <v>365000</v>
      </c>
      <c r="F121" s="29">
        <v>174197.04</v>
      </c>
      <c r="G121" s="21">
        <f t="shared" si="7"/>
        <v>0.47725216438356166</v>
      </c>
    </row>
    <row r="122" spans="1:7" s="1" customFormat="1" ht="45.75" customHeight="1">
      <c r="A122" s="13"/>
      <c r="B122" s="13"/>
      <c r="C122" s="18" t="s">
        <v>8</v>
      </c>
      <c r="D122" s="19" t="s">
        <v>9</v>
      </c>
      <c r="E122" s="20">
        <v>71100</v>
      </c>
      <c r="F122" s="29">
        <v>35454.05</v>
      </c>
      <c r="G122" s="21">
        <f aca="true" t="shared" si="8" ref="G122:G135">F122/E122</f>
        <v>0.4986504922644164</v>
      </c>
    </row>
    <row r="123" spans="1:7" s="1" customFormat="1" ht="45.75" customHeight="1">
      <c r="A123" s="13"/>
      <c r="B123" s="13"/>
      <c r="C123" s="18" t="s">
        <v>10</v>
      </c>
      <c r="D123" s="19" t="s">
        <v>11</v>
      </c>
      <c r="E123" s="20">
        <v>1072062</v>
      </c>
      <c r="F123" s="29">
        <v>561061.25</v>
      </c>
      <c r="G123" s="21">
        <f t="shared" si="8"/>
        <v>0.5233477634689039</v>
      </c>
    </row>
    <row r="124" spans="1:7" s="1" customFormat="1" ht="45.75" customHeight="1">
      <c r="A124" s="13"/>
      <c r="B124" s="13"/>
      <c r="C124" s="18" t="s">
        <v>12</v>
      </c>
      <c r="D124" s="19" t="s">
        <v>13</v>
      </c>
      <c r="E124" s="20">
        <v>90342.84</v>
      </c>
      <c r="F124" s="29">
        <v>90106.25</v>
      </c>
      <c r="G124" s="21">
        <f t="shared" si="8"/>
        <v>0.9973811981115493</v>
      </c>
    </row>
    <row r="125" spans="1:7" s="1" customFormat="1" ht="45.75" customHeight="1">
      <c r="A125" s="13"/>
      <c r="B125" s="13"/>
      <c r="C125" s="18" t="s">
        <v>14</v>
      </c>
      <c r="D125" s="19" t="s">
        <v>15</v>
      </c>
      <c r="E125" s="20">
        <v>212876</v>
      </c>
      <c r="F125" s="29">
        <v>121801.22</v>
      </c>
      <c r="G125" s="21">
        <f t="shared" si="8"/>
        <v>0.5721698077754186</v>
      </c>
    </row>
    <row r="126" spans="1:7" s="1" customFormat="1" ht="45.75" customHeight="1">
      <c r="A126" s="13"/>
      <c r="B126" s="13"/>
      <c r="C126" s="18" t="s">
        <v>16</v>
      </c>
      <c r="D126" s="19" t="s">
        <v>17</v>
      </c>
      <c r="E126" s="20">
        <v>30316</v>
      </c>
      <c r="F126" s="29">
        <v>12136.09</v>
      </c>
      <c r="G126" s="21">
        <f t="shared" si="8"/>
        <v>0.4003196331969917</v>
      </c>
    </row>
    <row r="127" spans="1:7" s="1" customFormat="1" ht="45.75" customHeight="1">
      <c r="A127" s="13"/>
      <c r="B127" s="13"/>
      <c r="C127" s="18" t="s">
        <v>18</v>
      </c>
      <c r="D127" s="19" t="s">
        <v>19</v>
      </c>
      <c r="E127" s="20">
        <v>85585</v>
      </c>
      <c r="F127" s="29">
        <v>59631.5</v>
      </c>
      <c r="G127" s="21">
        <f t="shared" si="8"/>
        <v>0.6967517672489338</v>
      </c>
    </row>
    <row r="128" spans="1:7" s="1" customFormat="1" ht="45.75" customHeight="1">
      <c r="A128" s="13"/>
      <c r="B128" s="13"/>
      <c r="C128" s="18" t="s">
        <v>132</v>
      </c>
      <c r="D128" s="19" t="s">
        <v>133</v>
      </c>
      <c r="E128" s="20">
        <v>3200</v>
      </c>
      <c r="F128" s="29">
        <v>373</v>
      </c>
      <c r="G128" s="21">
        <f t="shared" si="8"/>
        <v>0.1165625</v>
      </c>
    </row>
    <row r="129" spans="1:7" s="1" customFormat="1" ht="45.75" customHeight="1">
      <c r="A129" s="13"/>
      <c r="B129" s="13"/>
      <c r="C129" s="18" t="s">
        <v>20</v>
      </c>
      <c r="D129" s="19" t="s">
        <v>21</v>
      </c>
      <c r="E129" s="20">
        <v>18400</v>
      </c>
      <c r="F129" s="29">
        <v>9887.22</v>
      </c>
      <c r="G129" s="21">
        <f t="shared" si="8"/>
        <v>0.5373489130434782</v>
      </c>
    </row>
    <row r="130" spans="1:7" s="1" customFormat="1" ht="45.75" customHeight="1">
      <c r="A130" s="13"/>
      <c r="B130" s="13"/>
      <c r="C130" s="18" t="s">
        <v>22</v>
      </c>
      <c r="D130" s="19" t="s">
        <v>23</v>
      </c>
      <c r="E130" s="20">
        <v>9585</v>
      </c>
      <c r="F130" s="29">
        <v>5585</v>
      </c>
      <c r="G130" s="21">
        <f t="shared" si="8"/>
        <v>0.5826812728221179</v>
      </c>
    </row>
    <row r="131" spans="1:7" s="1" customFormat="1" ht="45.75" customHeight="1">
      <c r="A131" s="13"/>
      <c r="B131" s="13"/>
      <c r="C131" s="18" t="s">
        <v>24</v>
      </c>
      <c r="D131" s="19" t="s">
        <v>25</v>
      </c>
      <c r="E131" s="20">
        <v>9700</v>
      </c>
      <c r="F131" s="29">
        <v>5213.1</v>
      </c>
      <c r="G131" s="21">
        <f t="shared" si="8"/>
        <v>0.5374329896907217</v>
      </c>
    </row>
    <row r="132" spans="1:7" s="1" customFormat="1" ht="45.75" customHeight="1">
      <c r="A132" s="13"/>
      <c r="B132" s="13"/>
      <c r="C132" s="18" t="s">
        <v>87</v>
      </c>
      <c r="D132" s="19" t="s">
        <v>88</v>
      </c>
      <c r="E132" s="20">
        <v>3710</v>
      </c>
      <c r="F132" s="29">
        <v>1135.22</v>
      </c>
      <c r="G132" s="21">
        <f t="shared" si="8"/>
        <v>0.30598921832884096</v>
      </c>
    </row>
    <row r="133" spans="1:7" s="1" customFormat="1" ht="45.75" customHeight="1">
      <c r="A133" s="13"/>
      <c r="B133" s="13"/>
      <c r="C133" s="18" t="s">
        <v>89</v>
      </c>
      <c r="D133" s="19" t="s">
        <v>90</v>
      </c>
      <c r="E133" s="20">
        <v>2140</v>
      </c>
      <c r="F133" s="29">
        <v>617.33</v>
      </c>
      <c r="G133" s="21">
        <f t="shared" si="8"/>
        <v>0.28847196261682245</v>
      </c>
    </row>
    <row r="134" spans="1:7" s="1" customFormat="1" ht="45.75" customHeight="1">
      <c r="A134" s="13"/>
      <c r="B134" s="13"/>
      <c r="C134" s="18" t="s">
        <v>26</v>
      </c>
      <c r="D134" s="19" t="s">
        <v>27</v>
      </c>
      <c r="E134" s="20">
        <v>3565</v>
      </c>
      <c r="F134" s="29">
        <v>1261.5</v>
      </c>
      <c r="G134" s="21">
        <f t="shared" si="8"/>
        <v>0.3538569424964937</v>
      </c>
    </row>
    <row r="135" spans="1:7" s="1" customFormat="1" ht="45.75" customHeight="1">
      <c r="A135" s="13"/>
      <c r="B135" s="13"/>
      <c r="C135" s="18" t="s">
        <v>28</v>
      </c>
      <c r="D135" s="19" t="s">
        <v>29</v>
      </c>
      <c r="E135" s="20">
        <v>58952.35</v>
      </c>
      <c r="F135" s="29">
        <v>44195.18</v>
      </c>
      <c r="G135" s="21">
        <f t="shared" si="8"/>
        <v>0.7496763063728588</v>
      </c>
    </row>
    <row r="136" spans="1:7" s="1" customFormat="1" ht="45.75" customHeight="1">
      <c r="A136" s="13"/>
      <c r="B136" s="14" t="s">
        <v>134</v>
      </c>
      <c r="C136" s="14"/>
      <c r="D136" s="15" t="s">
        <v>135</v>
      </c>
      <c r="E136" s="16">
        <f>E137+E138+E139+E140+E141+E142+E143+E144+E145+E146+E147+E148+E149+E150+E151+E152</f>
        <v>840864.93</v>
      </c>
      <c r="F136" s="16">
        <f>F137+F138+F139+F140+F141+F142+F143+F144+F145+F146+F147+F148+F149+F150+F151+F152</f>
        <v>383655.0099999999</v>
      </c>
      <c r="G136" s="17">
        <f>F136/E136</f>
        <v>0.45626235119592856</v>
      </c>
    </row>
    <row r="137" spans="1:7" s="1" customFormat="1" ht="45.75" customHeight="1">
      <c r="A137" s="13"/>
      <c r="B137" s="13"/>
      <c r="C137" s="18" t="s">
        <v>136</v>
      </c>
      <c r="D137" s="19" t="s">
        <v>137</v>
      </c>
      <c r="E137" s="20">
        <v>80000</v>
      </c>
      <c r="F137" s="29">
        <v>28179.94</v>
      </c>
      <c r="G137" s="21">
        <f>F137/E137</f>
        <v>0.35224924999999996</v>
      </c>
    </row>
    <row r="138" spans="1:7" s="1" customFormat="1" ht="45.75" customHeight="1">
      <c r="A138" s="13"/>
      <c r="B138" s="13"/>
      <c r="C138" s="18" t="s">
        <v>130</v>
      </c>
      <c r="D138" s="19" t="s">
        <v>131</v>
      </c>
      <c r="E138" s="20">
        <v>195322</v>
      </c>
      <c r="F138" s="29">
        <v>65001.09</v>
      </c>
      <c r="G138" s="21">
        <f aca="true" t="shared" si="9" ref="G138:G152">F138/E138</f>
        <v>0.3327893939238795</v>
      </c>
    </row>
    <row r="139" spans="1:7" s="1" customFormat="1" ht="45.75" customHeight="1">
      <c r="A139" s="13"/>
      <c r="B139" s="13"/>
      <c r="C139" s="18" t="s">
        <v>8</v>
      </c>
      <c r="D139" s="19" t="s">
        <v>9</v>
      </c>
      <c r="E139" s="20">
        <v>22650</v>
      </c>
      <c r="F139" s="29">
        <v>10643.84</v>
      </c>
      <c r="G139" s="21">
        <f t="shared" si="9"/>
        <v>0.46992671081677706</v>
      </c>
    </row>
    <row r="140" spans="1:7" s="1" customFormat="1" ht="45.75" customHeight="1">
      <c r="A140" s="13"/>
      <c r="B140" s="13"/>
      <c r="C140" s="18" t="s">
        <v>10</v>
      </c>
      <c r="D140" s="19" t="s">
        <v>11</v>
      </c>
      <c r="E140" s="20">
        <v>363500</v>
      </c>
      <c r="F140" s="29">
        <v>174694.11</v>
      </c>
      <c r="G140" s="21">
        <f t="shared" si="9"/>
        <v>0.48058902338376885</v>
      </c>
    </row>
    <row r="141" spans="1:7" s="1" customFormat="1" ht="45.75" customHeight="1">
      <c r="A141" s="13"/>
      <c r="B141" s="13"/>
      <c r="C141" s="18" t="s">
        <v>12</v>
      </c>
      <c r="D141" s="19" t="s">
        <v>13</v>
      </c>
      <c r="E141" s="20">
        <v>29430.88</v>
      </c>
      <c r="F141" s="29">
        <v>27054.76</v>
      </c>
      <c r="G141" s="21">
        <f t="shared" si="9"/>
        <v>0.9192643916865549</v>
      </c>
    </row>
    <row r="142" spans="1:7" s="1" customFormat="1" ht="45.75" customHeight="1">
      <c r="A142" s="13"/>
      <c r="B142" s="13"/>
      <c r="C142" s="18" t="s">
        <v>14</v>
      </c>
      <c r="D142" s="19" t="s">
        <v>15</v>
      </c>
      <c r="E142" s="20">
        <v>74850</v>
      </c>
      <c r="F142" s="29">
        <v>40899.34</v>
      </c>
      <c r="G142" s="21">
        <f t="shared" si="9"/>
        <v>0.5464173680694723</v>
      </c>
    </row>
    <row r="143" spans="1:7" s="1" customFormat="1" ht="45.75" customHeight="1">
      <c r="A143" s="13"/>
      <c r="B143" s="13"/>
      <c r="C143" s="18" t="s">
        <v>16</v>
      </c>
      <c r="D143" s="19" t="s">
        <v>17</v>
      </c>
      <c r="E143" s="20">
        <v>10350</v>
      </c>
      <c r="F143" s="29">
        <v>5328.3</v>
      </c>
      <c r="G143" s="21">
        <f t="shared" si="9"/>
        <v>0.5148115942028986</v>
      </c>
    </row>
    <row r="144" spans="1:7" s="1" customFormat="1" ht="45.75" customHeight="1">
      <c r="A144" s="13"/>
      <c r="B144" s="13"/>
      <c r="C144" s="18" t="s">
        <v>18</v>
      </c>
      <c r="D144" s="19" t="s">
        <v>19</v>
      </c>
      <c r="E144" s="20">
        <v>20000</v>
      </c>
      <c r="F144" s="29">
        <v>9193.4</v>
      </c>
      <c r="G144" s="21">
        <f t="shared" si="9"/>
        <v>0.45966999999999997</v>
      </c>
    </row>
    <row r="145" spans="1:7" s="1" customFormat="1" ht="45.75" customHeight="1">
      <c r="A145" s="13"/>
      <c r="B145" s="13"/>
      <c r="C145" s="18" t="s">
        <v>132</v>
      </c>
      <c r="D145" s="19" t="s">
        <v>133</v>
      </c>
      <c r="E145" s="20">
        <v>3000</v>
      </c>
      <c r="F145" s="29">
        <v>0</v>
      </c>
      <c r="G145" s="21">
        <f t="shared" si="9"/>
        <v>0</v>
      </c>
    </row>
    <row r="146" spans="1:7" s="1" customFormat="1" ht="45.75" customHeight="1">
      <c r="A146" s="13"/>
      <c r="B146" s="13"/>
      <c r="C146" s="18" t="s">
        <v>20</v>
      </c>
      <c r="D146" s="19" t="s">
        <v>21</v>
      </c>
      <c r="E146" s="20">
        <v>9000</v>
      </c>
      <c r="F146" s="29">
        <v>4893.14</v>
      </c>
      <c r="G146" s="21">
        <f t="shared" si="9"/>
        <v>0.5436822222222223</v>
      </c>
    </row>
    <row r="147" spans="1:7" s="1" customFormat="1" ht="45.75" customHeight="1">
      <c r="A147" s="13"/>
      <c r="B147" s="13"/>
      <c r="C147" s="18" t="s">
        <v>22</v>
      </c>
      <c r="D147" s="19" t="s">
        <v>23</v>
      </c>
      <c r="E147" s="20">
        <v>2000</v>
      </c>
      <c r="F147" s="29">
        <v>0</v>
      </c>
      <c r="G147" s="21">
        <f t="shared" si="9"/>
        <v>0</v>
      </c>
    </row>
    <row r="148" spans="1:7" s="1" customFormat="1" ht="45.75" customHeight="1">
      <c r="A148" s="13"/>
      <c r="B148" s="13"/>
      <c r="C148" s="18" t="s">
        <v>24</v>
      </c>
      <c r="D148" s="19" t="s">
        <v>25</v>
      </c>
      <c r="E148" s="20">
        <v>5500</v>
      </c>
      <c r="F148" s="29">
        <v>1335.72</v>
      </c>
      <c r="G148" s="21">
        <f t="shared" si="9"/>
        <v>0.24285818181818183</v>
      </c>
    </row>
    <row r="149" spans="1:7" s="1" customFormat="1" ht="45.75" customHeight="1">
      <c r="A149" s="13"/>
      <c r="B149" s="13"/>
      <c r="C149" s="18" t="s">
        <v>87</v>
      </c>
      <c r="D149" s="19" t="s">
        <v>88</v>
      </c>
      <c r="E149" s="20">
        <v>3000</v>
      </c>
      <c r="F149" s="29">
        <v>928.22</v>
      </c>
      <c r="G149" s="21">
        <f t="shared" si="9"/>
        <v>0.30940666666666666</v>
      </c>
    </row>
    <row r="150" spans="1:7" s="1" customFormat="1" ht="45.75" customHeight="1">
      <c r="A150" s="13"/>
      <c r="B150" s="13"/>
      <c r="C150" s="18" t="s">
        <v>89</v>
      </c>
      <c r="D150" s="19" t="s">
        <v>90</v>
      </c>
      <c r="E150" s="20">
        <v>1000</v>
      </c>
      <c r="F150" s="29">
        <v>75.22</v>
      </c>
      <c r="G150" s="21">
        <f t="shared" si="9"/>
        <v>0.07522</v>
      </c>
    </row>
    <row r="151" spans="1:7" s="1" customFormat="1" ht="45.75" customHeight="1">
      <c r="A151" s="13"/>
      <c r="B151" s="13"/>
      <c r="C151" s="18" t="s">
        <v>26</v>
      </c>
      <c r="D151" s="19" t="s">
        <v>27</v>
      </c>
      <c r="E151" s="20">
        <v>800</v>
      </c>
      <c r="F151" s="29">
        <v>335</v>
      </c>
      <c r="G151" s="21">
        <f t="shared" si="9"/>
        <v>0.41875</v>
      </c>
    </row>
    <row r="152" spans="1:7" s="1" customFormat="1" ht="45.75" customHeight="1">
      <c r="A152" s="13"/>
      <c r="B152" s="13"/>
      <c r="C152" s="18" t="s">
        <v>28</v>
      </c>
      <c r="D152" s="19" t="s">
        <v>29</v>
      </c>
      <c r="E152" s="20">
        <v>20462.05</v>
      </c>
      <c r="F152" s="29">
        <v>15092.93</v>
      </c>
      <c r="G152" s="21">
        <f t="shared" si="9"/>
        <v>0.7376059583472819</v>
      </c>
    </row>
    <row r="153" spans="1:7" s="1" customFormat="1" ht="45.75" customHeight="1">
      <c r="A153" s="13"/>
      <c r="B153" s="14" t="s">
        <v>138</v>
      </c>
      <c r="C153" s="14"/>
      <c r="D153" s="15" t="s">
        <v>139</v>
      </c>
      <c r="E153" s="16">
        <f>E154+E155+E156+E157+E158+E159+E160+E161+E162+E163+E164+E165+E166+E167+E168</f>
        <v>739782.32</v>
      </c>
      <c r="F153" s="16">
        <f>F154+F155+F156+F157+F158+F159+F160+F161+F162+F163+F164+F165+F166+F167+F168</f>
        <v>430791.12</v>
      </c>
      <c r="G153" s="17">
        <f>F153/E153</f>
        <v>0.582321459101645</v>
      </c>
    </row>
    <row r="154" spans="1:7" s="1" customFormat="1" ht="45.75" customHeight="1">
      <c r="A154" s="13"/>
      <c r="B154" s="13"/>
      <c r="C154" s="18" t="s">
        <v>8</v>
      </c>
      <c r="D154" s="19" t="s">
        <v>9</v>
      </c>
      <c r="E154" s="20">
        <v>28310</v>
      </c>
      <c r="F154" s="29">
        <v>13837.88</v>
      </c>
      <c r="G154" s="21">
        <f>F154/E154</f>
        <v>0.48879830448604733</v>
      </c>
    </row>
    <row r="155" spans="1:7" s="1" customFormat="1" ht="45.75" customHeight="1">
      <c r="A155" s="13"/>
      <c r="B155" s="13"/>
      <c r="C155" s="18" t="s">
        <v>140</v>
      </c>
      <c r="D155" s="19" t="s">
        <v>141</v>
      </c>
      <c r="E155" s="20">
        <v>3000</v>
      </c>
      <c r="F155" s="29">
        <v>2550</v>
      </c>
      <c r="G155" s="21">
        <f aca="true" t="shared" si="10" ref="G155:G168">F155/E155</f>
        <v>0.85</v>
      </c>
    </row>
    <row r="156" spans="1:7" s="1" customFormat="1" ht="45.75" customHeight="1">
      <c r="A156" s="13"/>
      <c r="B156" s="13"/>
      <c r="C156" s="18" t="s">
        <v>10</v>
      </c>
      <c r="D156" s="19" t="s">
        <v>11</v>
      </c>
      <c r="E156" s="20">
        <v>480557</v>
      </c>
      <c r="F156" s="29">
        <v>269674.6</v>
      </c>
      <c r="G156" s="21">
        <f t="shared" si="10"/>
        <v>0.5611708912782458</v>
      </c>
    </row>
    <row r="157" spans="1:7" s="1" customFormat="1" ht="45.75" customHeight="1">
      <c r="A157" s="13"/>
      <c r="B157" s="13"/>
      <c r="C157" s="18" t="s">
        <v>12</v>
      </c>
      <c r="D157" s="19" t="s">
        <v>13</v>
      </c>
      <c r="E157" s="20">
        <v>41000</v>
      </c>
      <c r="F157" s="29">
        <v>37655.69</v>
      </c>
      <c r="G157" s="21">
        <f t="shared" si="10"/>
        <v>0.9184314634146342</v>
      </c>
    </row>
    <row r="158" spans="1:7" s="1" customFormat="1" ht="45.75" customHeight="1">
      <c r="A158" s="13"/>
      <c r="B158" s="13"/>
      <c r="C158" s="18" t="s">
        <v>14</v>
      </c>
      <c r="D158" s="19" t="s">
        <v>15</v>
      </c>
      <c r="E158" s="20">
        <v>95861</v>
      </c>
      <c r="F158" s="29">
        <v>45425.49</v>
      </c>
      <c r="G158" s="21">
        <f t="shared" si="10"/>
        <v>0.4738683093228737</v>
      </c>
    </row>
    <row r="159" spans="1:7" s="1" customFormat="1" ht="45.75" customHeight="1">
      <c r="A159" s="13"/>
      <c r="B159" s="13"/>
      <c r="C159" s="18" t="s">
        <v>16</v>
      </c>
      <c r="D159" s="19" t="s">
        <v>17</v>
      </c>
      <c r="E159" s="20">
        <v>13375</v>
      </c>
      <c r="F159" s="29">
        <v>7039.69</v>
      </c>
      <c r="G159" s="21">
        <f t="shared" si="10"/>
        <v>0.5263319626168224</v>
      </c>
    </row>
    <row r="160" spans="1:7" s="1" customFormat="1" ht="45.75" customHeight="1">
      <c r="A160" s="13"/>
      <c r="B160" s="13"/>
      <c r="C160" s="18" t="s">
        <v>18</v>
      </c>
      <c r="D160" s="19" t="s">
        <v>19</v>
      </c>
      <c r="E160" s="20">
        <v>30615</v>
      </c>
      <c r="F160" s="29">
        <v>20898.5</v>
      </c>
      <c r="G160" s="21">
        <f t="shared" si="10"/>
        <v>0.6826228972725789</v>
      </c>
    </row>
    <row r="161" spans="1:7" s="1" customFormat="1" ht="45.75" customHeight="1">
      <c r="A161" s="13"/>
      <c r="B161" s="13"/>
      <c r="C161" s="18" t="s">
        <v>132</v>
      </c>
      <c r="D161" s="19" t="s">
        <v>133</v>
      </c>
      <c r="E161" s="20">
        <v>1300</v>
      </c>
      <c r="F161" s="29">
        <v>0</v>
      </c>
      <c r="G161" s="21">
        <f t="shared" si="10"/>
        <v>0</v>
      </c>
    </row>
    <row r="162" spans="1:7" s="1" customFormat="1" ht="45.75" customHeight="1">
      <c r="A162" s="13"/>
      <c r="B162" s="13"/>
      <c r="C162" s="18" t="s">
        <v>20</v>
      </c>
      <c r="D162" s="19" t="s">
        <v>21</v>
      </c>
      <c r="E162" s="20">
        <v>8600</v>
      </c>
      <c r="F162" s="29">
        <v>5212.99</v>
      </c>
      <c r="G162" s="21">
        <f t="shared" si="10"/>
        <v>0.6061616279069767</v>
      </c>
    </row>
    <row r="163" spans="1:7" s="1" customFormat="1" ht="45.75" customHeight="1">
      <c r="A163" s="13"/>
      <c r="B163" s="13"/>
      <c r="C163" s="18" t="s">
        <v>22</v>
      </c>
      <c r="D163" s="19" t="s">
        <v>23</v>
      </c>
      <c r="E163" s="20">
        <v>4215</v>
      </c>
      <c r="F163" s="29">
        <v>4212</v>
      </c>
      <c r="G163" s="21">
        <f t="shared" si="10"/>
        <v>0.999288256227758</v>
      </c>
    </row>
    <row r="164" spans="1:7" s="1" customFormat="1" ht="45.75" customHeight="1">
      <c r="A164" s="13"/>
      <c r="B164" s="13"/>
      <c r="C164" s="18" t="s">
        <v>24</v>
      </c>
      <c r="D164" s="19" t="s">
        <v>25</v>
      </c>
      <c r="E164" s="20">
        <v>4300</v>
      </c>
      <c r="F164" s="29">
        <v>4044.59</v>
      </c>
      <c r="G164" s="21">
        <f t="shared" si="10"/>
        <v>0.9406023255813953</v>
      </c>
    </row>
    <row r="165" spans="1:7" s="1" customFormat="1" ht="45.75" customHeight="1">
      <c r="A165" s="13"/>
      <c r="B165" s="13"/>
      <c r="C165" s="18" t="s">
        <v>87</v>
      </c>
      <c r="D165" s="19" t="s">
        <v>88</v>
      </c>
      <c r="E165" s="20">
        <v>1290</v>
      </c>
      <c r="F165" s="29">
        <v>418.38</v>
      </c>
      <c r="G165" s="21">
        <f t="shared" si="10"/>
        <v>0.32432558139534884</v>
      </c>
    </row>
    <row r="166" spans="1:7" s="1" customFormat="1" ht="45.75" customHeight="1">
      <c r="A166" s="13"/>
      <c r="B166" s="13"/>
      <c r="C166" s="18" t="s">
        <v>89</v>
      </c>
      <c r="D166" s="19" t="s">
        <v>90</v>
      </c>
      <c r="E166" s="20">
        <v>860</v>
      </c>
      <c r="F166" s="29">
        <v>790.68</v>
      </c>
      <c r="G166" s="21">
        <f t="shared" si="10"/>
        <v>0.9193953488372092</v>
      </c>
    </row>
    <row r="167" spans="1:7" s="1" customFormat="1" ht="45.75" customHeight="1">
      <c r="A167" s="13"/>
      <c r="B167" s="13"/>
      <c r="C167" s="18" t="s">
        <v>26</v>
      </c>
      <c r="D167" s="19" t="s">
        <v>27</v>
      </c>
      <c r="E167" s="20">
        <v>1935</v>
      </c>
      <c r="F167" s="29">
        <v>566.31</v>
      </c>
      <c r="G167" s="21">
        <f t="shared" si="10"/>
        <v>0.29266666666666663</v>
      </c>
    </row>
    <row r="168" spans="1:7" s="1" customFormat="1" ht="45.75" customHeight="1">
      <c r="A168" s="13"/>
      <c r="B168" s="13"/>
      <c r="C168" s="18" t="s">
        <v>28</v>
      </c>
      <c r="D168" s="19" t="s">
        <v>29</v>
      </c>
      <c r="E168" s="20">
        <v>24564.32</v>
      </c>
      <c r="F168" s="29">
        <v>18464.32</v>
      </c>
      <c r="G168" s="21">
        <f t="shared" si="10"/>
        <v>0.7516723442782052</v>
      </c>
    </row>
    <row r="169" spans="1:7" s="1" customFormat="1" ht="45.75" customHeight="1">
      <c r="A169" s="13"/>
      <c r="B169" s="14" t="s">
        <v>142</v>
      </c>
      <c r="C169" s="14"/>
      <c r="D169" s="15" t="s">
        <v>143</v>
      </c>
      <c r="E169" s="16">
        <f>E170</f>
        <v>123300</v>
      </c>
      <c r="F169" s="16">
        <f>F170</f>
        <v>88682.08</v>
      </c>
      <c r="G169" s="17">
        <f aca="true" t="shared" si="11" ref="G169:G188">F169/E169</f>
        <v>0.7192382806163828</v>
      </c>
    </row>
    <row r="170" spans="1:7" s="1" customFormat="1" ht="45.75" customHeight="1">
      <c r="A170" s="13"/>
      <c r="B170" s="13"/>
      <c r="C170" s="18" t="s">
        <v>24</v>
      </c>
      <c r="D170" s="19" t="s">
        <v>25</v>
      </c>
      <c r="E170" s="20">
        <v>123300</v>
      </c>
      <c r="F170" s="29">
        <v>88682.08</v>
      </c>
      <c r="G170" s="21">
        <f t="shared" si="11"/>
        <v>0.7192382806163828</v>
      </c>
    </row>
    <row r="171" spans="1:7" s="1" customFormat="1" ht="45.75" customHeight="1">
      <c r="A171" s="13"/>
      <c r="B171" s="14" t="s">
        <v>144</v>
      </c>
      <c r="C171" s="14"/>
      <c r="D171" s="15" t="s">
        <v>145</v>
      </c>
      <c r="E171" s="16">
        <f>E172</f>
        <v>16900</v>
      </c>
      <c r="F171" s="16">
        <f>F172</f>
        <v>2263.5</v>
      </c>
      <c r="G171" s="17">
        <f t="shared" si="11"/>
        <v>0.13393491124260354</v>
      </c>
    </row>
    <row r="172" spans="1:7" s="1" customFormat="1" ht="45.75" customHeight="1">
      <c r="A172" s="13"/>
      <c r="B172" s="13"/>
      <c r="C172" s="18" t="s">
        <v>24</v>
      </c>
      <c r="D172" s="19" t="s">
        <v>25</v>
      </c>
      <c r="E172" s="20">
        <v>16900</v>
      </c>
      <c r="F172" s="29">
        <v>2263.5</v>
      </c>
      <c r="G172" s="21">
        <f t="shared" si="11"/>
        <v>0.13393491124260354</v>
      </c>
    </row>
    <row r="173" spans="1:7" s="1" customFormat="1" ht="45.75" customHeight="1">
      <c r="A173" s="13"/>
      <c r="B173" s="14" t="s">
        <v>146</v>
      </c>
      <c r="C173" s="14"/>
      <c r="D173" s="15" t="s">
        <v>147</v>
      </c>
      <c r="E173" s="16">
        <f>E174+E175+E176+E177+E178</f>
        <v>155689.72000000003</v>
      </c>
      <c r="F173" s="16">
        <f>F174+F175+F176+F177+F178</f>
        <v>73259.56</v>
      </c>
      <c r="G173" s="17">
        <f t="shared" si="11"/>
        <v>0.4705484729499159</v>
      </c>
    </row>
    <row r="174" spans="1:7" s="1" customFormat="1" ht="45.75" customHeight="1">
      <c r="A174" s="13"/>
      <c r="B174" s="13"/>
      <c r="C174" s="18" t="s">
        <v>10</v>
      </c>
      <c r="D174" s="19" t="s">
        <v>11</v>
      </c>
      <c r="E174" s="20">
        <v>116224</v>
      </c>
      <c r="F174" s="29">
        <v>51129.24</v>
      </c>
      <c r="G174" s="21">
        <f t="shared" si="11"/>
        <v>0.4399198100220264</v>
      </c>
    </row>
    <row r="175" spans="1:7" s="1" customFormat="1" ht="45.75" customHeight="1">
      <c r="A175" s="13"/>
      <c r="B175" s="13"/>
      <c r="C175" s="18" t="s">
        <v>12</v>
      </c>
      <c r="D175" s="19" t="s">
        <v>13</v>
      </c>
      <c r="E175" s="20">
        <v>9333.08</v>
      </c>
      <c r="F175" s="29">
        <v>7195.27</v>
      </c>
      <c r="G175" s="21">
        <f t="shared" si="11"/>
        <v>0.770942711302164</v>
      </c>
    </row>
    <row r="176" spans="1:7" s="1" customFormat="1" ht="45.75" customHeight="1">
      <c r="A176" s="13"/>
      <c r="B176" s="13"/>
      <c r="C176" s="18" t="s">
        <v>14</v>
      </c>
      <c r="D176" s="19" t="s">
        <v>15</v>
      </c>
      <c r="E176" s="20">
        <v>22050</v>
      </c>
      <c r="F176" s="29">
        <v>10931.28</v>
      </c>
      <c r="G176" s="21">
        <f t="shared" si="11"/>
        <v>0.4957496598639456</v>
      </c>
    </row>
    <row r="177" spans="1:7" s="1" customFormat="1" ht="45.75" customHeight="1">
      <c r="A177" s="13"/>
      <c r="B177" s="13"/>
      <c r="C177" s="18" t="s">
        <v>16</v>
      </c>
      <c r="D177" s="19" t="s">
        <v>17</v>
      </c>
      <c r="E177" s="20">
        <v>3340</v>
      </c>
      <c r="F177" s="29">
        <v>428.05</v>
      </c>
      <c r="G177" s="21">
        <f t="shared" si="11"/>
        <v>0.12815868263473054</v>
      </c>
    </row>
    <row r="178" spans="1:7" s="1" customFormat="1" ht="45.75" customHeight="1">
      <c r="A178" s="13"/>
      <c r="B178" s="13"/>
      <c r="C178" s="18" t="s">
        <v>28</v>
      </c>
      <c r="D178" s="19" t="s">
        <v>29</v>
      </c>
      <c r="E178" s="20">
        <v>4742.64</v>
      </c>
      <c r="F178" s="29">
        <v>3575.72</v>
      </c>
      <c r="G178" s="21">
        <f t="shared" si="11"/>
        <v>0.7539513857260934</v>
      </c>
    </row>
    <row r="179" spans="1:7" s="1" customFormat="1" ht="45.75" customHeight="1">
      <c r="A179" s="13"/>
      <c r="B179" s="14" t="s">
        <v>148</v>
      </c>
      <c r="C179" s="14"/>
      <c r="D179" s="15" t="s">
        <v>149</v>
      </c>
      <c r="E179" s="16">
        <f>E180+E181+E182+E183</f>
        <v>72002</v>
      </c>
      <c r="F179" s="16">
        <f>F180+F181+F182+F183</f>
        <v>23547.99</v>
      </c>
      <c r="G179" s="17">
        <f t="shared" si="11"/>
        <v>0.32704633204633204</v>
      </c>
    </row>
    <row r="180" spans="1:7" s="1" customFormat="1" ht="45.75" customHeight="1">
      <c r="A180" s="13"/>
      <c r="B180" s="13"/>
      <c r="C180" s="18" t="s">
        <v>130</v>
      </c>
      <c r="D180" s="19" t="s">
        <v>131</v>
      </c>
      <c r="E180" s="20">
        <v>19169</v>
      </c>
      <c r="F180" s="29">
        <v>9584.46</v>
      </c>
      <c r="G180" s="21">
        <f t="shared" si="11"/>
        <v>0.4999979132975116</v>
      </c>
    </row>
    <row r="181" spans="1:7" s="1" customFormat="1" ht="45.75" customHeight="1">
      <c r="A181" s="13"/>
      <c r="B181" s="13"/>
      <c r="C181" s="18" t="s">
        <v>10</v>
      </c>
      <c r="D181" s="19" t="s">
        <v>11</v>
      </c>
      <c r="E181" s="20">
        <v>42326</v>
      </c>
      <c r="F181" s="29">
        <v>11936.22</v>
      </c>
      <c r="G181" s="21">
        <f t="shared" si="11"/>
        <v>0.2820068043283088</v>
      </c>
    </row>
    <row r="182" spans="1:7" s="1" customFormat="1" ht="45.75" customHeight="1">
      <c r="A182" s="13"/>
      <c r="B182" s="13"/>
      <c r="C182" s="18" t="s">
        <v>14</v>
      </c>
      <c r="D182" s="19" t="s">
        <v>15</v>
      </c>
      <c r="E182" s="20">
        <v>9213</v>
      </c>
      <c r="F182" s="29">
        <v>1777.59</v>
      </c>
      <c r="G182" s="21">
        <f t="shared" si="11"/>
        <v>0.1929436665581244</v>
      </c>
    </row>
    <row r="183" spans="1:7" s="1" customFormat="1" ht="45.75" customHeight="1">
      <c r="A183" s="13"/>
      <c r="B183" s="13"/>
      <c r="C183" s="18" t="s">
        <v>16</v>
      </c>
      <c r="D183" s="19" t="s">
        <v>17</v>
      </c>
      <c r="E183" s="20">
        <v>1294</v>
      </c>
      <c r="F183" s="29">
        <v>249.72</v>
      </c>
      <c r="G183" s="21">
        <f t="shared" si="11"/>
        <v>0.19298299845440495</v>
      </c>
    </row>
    <row r="184" spans="1:7" s="1" customFormat="1" ht="45.75" customHeight="1">
      <c r="A184" s="13"/>
      <c r="B184" s="14" t="s">
        <v>150</v>
      </c>
      <c r="C184" s="14"/>
      <c r="D184" s="15" t="s">
        <v>45</v>
      </c>
      <c r="E184" s="16">
        <f>E185</f>
        <v>20000</v>
      </c>
      <c r="F184" s="16">
        <f>F185</f>
        <v>15000</v>
      </c>
      <c r="G184" s="17">
        <f t="shared" si="11"/>
        <v>0.75</v>
      </c>
    </row>
    <row r="185" spans="1:7" s="1" customFormat="1" ht="45.75" customHeight="1">
      <c r="A185" s="13"/>
      <c r="B185" s="13"/>
      <c r="C185" s="18" t="s">
        <v>28</v>
      </c>
      <c r="D185" s="19" t="s">
        <v>29</v>
      </c>
      <c r="E185" s="20">
        <v>20000</v>
      </c>
      <c r="F185" s="29">
        <v>15000</v>
      </c>
      <c r="G185" s="21">
        <f t="shared" si="11"/>
        <v>0.75</v>
      </c>
    </row>
    <row r="186" spans="1:7" s="1" customFormat="1" ht="45.75" customHeight="1">
      <c r="A186" s="9" t="s">
        <v>151</v>
      </c>
      <c r="B186" s="9"/>
      <c r="C186" s="9"/>
      <c r="D186" s="10" t="s">
        <v>152</v>
      </c>
      <c r="E186" s="11">
        <f>E187+E196+E198</f>
        <v>56899.92</v>
      </c>
      <c r="F186" s="11">
        <f>F187+F196+F198</f>
        <v>26357.03</v>
      </c>
      <c r="G186" s="12">
        <f t="shared" si="11"/>
        <v>0.4632173472300137</v>
      </c>
    </row>
    <row r="187" spans="1:7" s="1" customFormat="1" ht="45.75" customHeight="1">
      <c r="A187" s="13"/>
      <c r="B187" s="14" t="s">
        <v>153</v>
      </c>
      <c r="C187" s="14"/>
      <c r="D187" s="15" t="s">
        <v>154</v>
      </c>
      <c r="E187" s="16">
        <f>E188+E189+E190+E191+E192+E193+E194+E195</f>
        <v>16899.92</v>
      </c>
      <c r="F187" s="16">
        <f>F188+F189+F190+F191+F192+F193+F194+F195</f>
        <v>9043.22</v>
      </c>
      <c r="G187" s="17">
        <f t="shared" si="11"/>
        <v>0.5351043081860742</v>
      </c>
    </row>
    <row r="188" spans="1:7" s="1" customFormat="1" ht="45.75" customHeight="1">
      <c r="A188" s="13"/>
      <c r="B188" s="13"/>
      <c r="C188" s="18" t="s">
        <v>10</v>
      </c>
      <c r="D188" s="19" t="s">
        <v>11</v>
      </c>
      <c r="E188" s="20">
        <v>7928.4</v>
      </c>
      <c r="F188" s="29">
        <v>4202</v>
      </c>
      <c r="G188" s="21">
        <f t="shared" si="11"/>
        <v>0.5299934412996318</v>
      </c>
    </row>
    <row r="189" spans="1:7" s="1" customFormat="1" ht="45.75" customHeight="1">
      <c r="A189" s="13"/>
      <c r="B189" s="13"/>
      <c r="C189" s="18" t="s">
        <v>12</v>
      </c>
      <c r="D189" s="19" t="s">
        <v>13</v>
      </c>
      <c r="E189" s="20">
        <v>545</v>
      </c>
      <c r="F189" s="29">
        <v>544.68</v>
      </c>
      <c r="G189" s="21">
        <f aca="true" t="shared" si="12" ref="G189:G195">F189/E189</f>
        <v>0.9994128440366972</v>
      </c>
    </row>
    <row r="190" spans="1:7" s="1" customFormat="1" ht="45.75" customHeight="1">
      <c r="A190" s="13"/>
      <c r="B190" s="13"/>
      <c r="C190" s="18" t="s">
        <v>14</v>
      </c>
      <c r="D190" s="19" t="s">
        <v>15</v>
      </c>
      <c r="E190" s="20">
        <v>1249.5</v>
      </c>
      <c r="F190" s="29">
        <v>815.97</v>
      </c>
      <c r="G190" s="21">
        <f t="shared" si="12"/>
        <v>0.6530372148859545</v>
      </c>
    </row>
    <row r="191" spans="1:7" s="1" customFormat="1" ht="45.75" customHeight="1">
      <c r="A191" s="13"/>
      <c r="B191" s="13"/>
      <c r="C191" s="18" t="s">
        <v>16</v>
      </c>
      <c r="D191" s="19" t="s">
        <v>17</v>
      </c>
      <c r="E191" s="20">
        <v>180.6</v>
      </c>
      <c r="F191" s="29">
        <v>116.28</v>
      </c>
      <c r="G191" s="21">
        <f t="shared" si="12"/>
        <v>0.6438538205980067</v>
      </c>
    </row>
    <row r="192" spans="1:7" s="1" customFormat="1" ht="45.75" customHeight="1">
      <c r="A192" s="13"/>
      <c r="B192" s="13"/>
      <c r="C192" s="18" t="s">
        <v>18</v>
      </c>
      <c r="D192" s="19" t="s">
        <v>19</v>
      </c>
      <c r="E192" s="20">
        <v>200</v>
      </c>
      <c r="F192" s="29">
        <v>0</v>
      </c>
      <c r="G192" s="21">
        <f t="shared" si="12"/>
        <v>0</v>
      </c>
    </row>
    <row r="193" spans="1:7" s="1" customFormat="1" ht="45.75" customHeight="1">
      <c r="A193" s="13"/>
      <c r="B193" s="13"/>
      <c r="C193" s="18" t="s">
        <v>20</v>
      </c>
      <c r="D193" s="19" t="s">
        <v>21</v>
      </c>
      <c r="E193" s="20">
        <v>6000</v>
      </c>
      <c r="F193" s="29">
        <v>3141.97</v>
      </c>
      <c r="G193" s="21">
        <f t="shared" si="12"/>
        <v>0.5236616666666666</v>
      </c>
    </row>
    <row r="194" spans="1:7" s="1" customFormat="1" ht="45.75" customHeight="1">
      <c r="A194" s="13"/>
      <c r="B194" s="13"/>
      <c r="C194" s="18" t="s">
        <v>24</v>
      </c>
      <c r="D194" s="19" t="s">
        <v>25</v>
      </c>
      <c r="E194" s="20">
        <v>500</v>
      </c>
      <c r="F194" s="29">
        <v>0</v>
      </c>
      <c r="G194" s="21">
        <f t="shared" si="12"/>
        <v>0</v>
      </c>
    </row>
    <row r="195" spans="1:7" s="1" customFormat="1" ht="45.75" customHeight="1">
      <c r="A195" s="13"/>
      <c r="B195" s="13"/>
      <c r="C195" s="18" t="s">
        <v>28</v>
      </c>
      <c r="D195" s="19" t="s">
        <v>29</v>
      </c>
      <c r="E195" s="20">
        <v>296.42</v>
      </c>
      <c r="F195" s="29">
        <v>222.32</v>
      </c>
      <c r="G195" s="21">
        <f t="shared" si="12"/>
        <v>0.7500168679576277</v>
      </c>
    </row>
    <row r="196" spans="1:7" s="1" customFormat="1" ht="45.75" customHeight="1">
      <c r="A196" s="13"/>
      <c r="B196" s="14" t="s">
        <v>155</v>
      </c>
      <c r="C196" s="14"/>
      <c r="D196" s="15" t="s">
        <v>156</v>
      </c>
      <c r="E196" s="16">
        <f>E197</f>
        <v>2000</v>
      </c>
      <c r="F196" s="16">
        <f>F197</f>
        <v>500</v>
      </c>
      <c r="G196" s="17">
        <f aca="true" t="shared" si="13" ref="G196:G215">F196/E196</f>
        <v>0.25</v>
      </c>
    </row>
    <row r="197" spans="1:7" s="1" customFormat="1" ht="45.75" customHeight="1">
      <c r="A197" s="13"/>
      <c r="B197" s="13"/>
      <c r="C197" s="18" t="s">
        <v>24</v>
      </c>
      <c r="D197" s="19" t="s">
        <v>25</v>
      </c>
      <c r="E197" s="20">
        <v>2000</v>
      </c>
      <c r="F197" s="29">
        <v>500</v>
      </c>
      <c r="G197" s="21">
        <f t="shared" si="13"/>
        <v>0.25</v>
      </c>
    </row>
    <row r="198" spans="1:7" s="1" customFormat="1" ht="45.75" customHeight="1">
      <c r="A198" s="13"/>
      <c r="B198" s="14" t="s">
        <v>157</v>
      </c>
      <c r="C198" s="14"/>
      <c r="D198" s="15" t="s">
        <v>158</v>
      </c>
      <c r="E198" s="16">
        <f>E199+E200+E201+E202+E203</f>
        <v>38000</v>
      </c>
      <c r="F198" s="16">
        <f>F199+F200+F201+F202+F203</f>
        <v>16813.809999999998</v>
      </c>
      <c r="G198" s="17">
        <f t="shared" si="13"/>
        <v>0.44246868421052626</v>
      </c>
    </row>
    <row r="199" spans="1:7" s="1" customFormat="1" ht="45.75" customHeight="1">
      <c r="A199" s="13"/>
      <c r="B199" s="13"/>
      <c r="C199" s="18" t="s">
        <v>14</v>
      </c>
      <c r="D199" s="19" t="s">
        <v>15</v>
      </c>
      <c r="E199" s="20">
        <v>570</v>
      </c>
      <c r="F199" s="29">
        <v>247.55</v>
      </c>
      <c r="G199" s="21">
        <f t="shared" si="13"/>
        <v>0.4342982456140351</v>
      </c>
    </row>
    <row r="200" spans="1:7" s="1" customFormat="1" ht="45.75" customHeight="1">
      <c r="A200" s="13"/>
      <c r="B200" s="13"/>
      <c r="C200" s="18" t="s">
        <v>16</v>
      </c>
      <c r="D200" s="19" t="s">
        <v>17</v>
      </c>
      <c r="E200" s="20">
        <v>100</v>
      </c>
      <c r="F200" s="29">
        <v>35.28</v>
      </c>
      <c r="G200" s="21">
        <f t="shared" si="13"/>
        <v>0.3528</v>
      </c>
    </row>
    <row r="201" spans="1:7" s="1" customFormat="1" ht="45.75" customHeight="1">
      <c r="A201" s="13"/>
      <c r="B201" s="13"/>
      <c r="C201" s="18" t="s">
        <v>83</v>
      </c>
      <c r="D201" s="19" t="s">
        <v>84</v>
      </c>
      <c r="E201" s="20">
        <v>17000</v>
      </c>
      <c r="F201" s="29">
        <v>6165</v>
      </c>
      <c r="G201" s="21">
        <f t="shared" si="13"/>
        <v>0.36264705882352943</v>
      </c>
    </row>
    <row r="202" spans="1:7" s="1" customFormat="1" ht="45.75" customHeight="1">
      <c r="A202" s="13"/>
      <c r="B202" s="13"/>
      <c r="C202" s="18" t="s">
        <v>18</v>
      </c>
      <c r="D202" s="19" t="s">
        <v>19</v>
      </c>
      <c r="E202" s="20">
        <v>8930</v>
      </c>
      <c r="F202" s="29">
        <v>3699.98</v>
      </c>
      <c r="G202" s="21">
        <f t="shared" si="13"/>
        <v>0.41433146696528556</v>
      </c>
    </row>
    <row r="203" spans="1:7" s="1" customFormat="1" ht="45.75" customHeight="1">
      <c r="A203" s="13"/>
      <c r="B203" s="13"/>
      <c r="C203" s="18" t="s">
        <v>24</v>
      </c>
      <c r="D203" s="19" t="s">
        <v>25</v>
      </c>
      <c r="E203" s="20">
        <v>11400</v>
      </c>
      <c r="F203" s="29">
        <v>6666</v>
      </c>
      <c r="G203" s="21">
        <f t="shared" si="13"/>
        <v>0.5847368421052631</v>
      </c>
    </row>
    <row r="204" spans="1:7" s="1" customFormat="1" ht="45.75" customHeight="1">
      <c r="A204" s="9" t="s">
        <v>159</v>
      </c>
      <c r="B204" s="9"/>
      <c r="C204" s="9"/>
      <c r="D204" s="10" t="s">
        <v>160</v>
      </c>
      <c r="E204" s="11">
        <f>E205+E207+E209+E212+E214+E230+E232</f>
        <v>618618</v>
      </c>
      <c r="F204" s="11">
        <f>F205+F207+F209+F212+F214+F230+F232</f>
        <v>323784.24</v>
      </c>
      <c r="G204" s="12">
        <f t="shared" si="13"/>
        <v>0.5233993191274745</v>
      </c>
    </row>
    <row r="205" spans="1:7" s="1" customFormat="1" ht="45.75" customHeight="1">
      <c r="A205" s="13"/>
      <c r="B205" s="14" t="s">
        <v>161</v>
      </c>
      <c r="C205" s="14"/>
      <c r="D205" s="15" t="s">
        <v>162</v>
      </c>
      <c r="E205" s="16">
        <f>E206</f>
        <v>6720</v>
      </c>
      <c r="F205" s="16">
        <f>F206</f>
        <v>3360</v>
      </c>
      <c r="G205" s="17">
        <f t="shared" si="13"/>
        <v>0.5</v>
      </c>
    </row>
    <row r="206" spans="1:7" s="1" customFormat="1" ht="45.75" customHeight="1">
      <c r="A206" s="13"/>
      <c r="B206" s="13"/>
      <c r="C206" s="18" t="s">
        <v>24</v>
      </c>
      <c r="D206" s="19" t="s">
        <v>25</v>
      </c>
      <c r="E206" s="20">
        <v>6720</v>
      </c>
      <c r="F206" s="29">
        <v>3360</v>
      </c>
      <c r="G206" s="21">
        <f t="shared" si="13"/>
        <v>0.5</v>
      </c>
    </row>
    <row r="207" spans="1:7" s="1" customFormat="1" ht="60.75" customHeight="1">
      <c r="A207" s="13"/>
      <c r="B207" s="14" t="s">
        <v>163</v>
      </c>
      <c r="C207" s="14"/>
      <c r="D207" s="15" t="s">
        <v>164</v>
      </c>
      <c r="E207" s="16">
        <f>E208</f>
        <v>12100</v>
      </c>
      <c r="F207" s="16">
        <f>F208</f>
        <v>7285.17</v>
      </c>
      <c r="G207" s="17">
        <f t="shared" si="13"/>
        <v>0.6020801652892562</v>
      </c>
    </row>
    <row r="208" spans="1:7" s="1" customFormat="1" ht="45.75" customHeight="1">
      <c r="A208" s="13"/>
      <c r="B208" s="13"/>
      <c r="C208" s="18" t="s">
        <v>165</v>
      </c>
      <c r="D208" s="19" t="s">
        <v>166</v>
      </c>
      <c r="E208" s="20">
        <v>12100</v>
      </c>
      <c r="F208" s="29">
        <v>7285.17</v>
      </c>
      <c r="G208" s="21">
        <f t="shared" si="13"/>
        <v>0.6020801652892562</v>
      </c>
    </row>
    <row r="209" spans="1:7" s="1" customFormat="1" ht="45.75" customHeight="1">
      <c r="A209" s="13"/>
      <c r="B209" s="14" t="s">
        <v>167</v>
      </c>
      <c r="C209" s="14"/>
      <c r="D209" s="15" t="s">
        <v>168</v>
      </c>
      <c r="E209" s="16">
        <f>E210+E211</f>
        <v>179300</v>
      </c>
      <c r="F209" s="16">
        <f>F210+F211</f>
        <v>95299.27</v>
      </c>
      <c r="G209" s="17">
        <f t="shared" si="13"/>
        <v>0.5315073619631903</v>
      </c>
    </row>
    <row r="210" spans="1:7" s="1" customFormat="1" ht="45.75" customHeight="1">
      <c r="A210" s="13"/>
      <c r="B210" s="13"/>
      <c r="C210" s="18" t="s">
        <v>169</v>
      </c>
      <c r="D210" s="19" t="s">
        <v>170</v>
      </c>
      <c r="E210" s="20">
        <v>29300</v>
      </c>
      <c r="F210" s="29">
        <v>6999.28</v>
      </c>
      <c r="G210" s="21">
        <f t="shared" si="13"/>
        <v>0.23888327645051194</v>
      </c>
    </row>
    <row r="211" spans="1:7" s="1" customFormat="1" ht="45.75" customHeight="1">
      <c r="A211" s="13"/>
      <c r="B211" s="13"/>
      <c r="C211" s="18" t="s">
        <v>171</v>
      </c>
      <c r="D211" s="19" t="s">
        <v>172</v>
      </c>
      <c r="E211" s="20">
        <v>150000</v>
      </c>
      <c r="F211" s="29">
        <v>88299.99</v>
      </c>
      <c r="G211" s="21">
        <f t="shared" si="13"/>
        <v>0.5886666</v>
      </c>
    </row>
    <row r="212" spans="1:7" s="1" customFormat="1" ht="45.75" customHeight="1">
      <c r="A212" s="13"/>
      <c r="B212" s="14" t="s">
        <v>173</v>
      </c>
      <c r="C212" s="14"/>
      <c r="D212" s="15" t="s">
        <v>174</v>
      </c>
      <c r="E212" s="16">
        <f>E213</f>
        <v>32865</v>
      </c>
      <c r="F212" s="16">
        <f>F213</f>
        <v>31967.53</v>
      </c>
      <c r="G212" s="17">
        <f t="shared" si="13"/>
        <v>0.9726922257720979</v>
      </c>
    </row>
    <row r="213" spans="1:7" s="1" customFormat="1" ht="45.75" customHeight="1">
      <c r="A213" s="13"/>
      <c r="B213" s="13"/>
      <c r="C213" s="18" t="s">
        <v>169</v>
      </c>
      <c r="D213" s="19" t="s">
        <v>170</v>
      </c>
      <c r="E213" s="20">
        <v>32865</v>
      </c>
      <c r="F213" s="29">
        <v>31967.53</v>
      </c>
      <c r="G213" s="21">
        <f t="shared" si="13"/>
        <v>0.9726922257720979</v>
      </c>
    </row>
    <row r="214" spans="1:7" s="1" customFormat="1" ht="45.75" customHeight="1">
      <c r="A214" s="13"/>
      <c r="B214" s="14" t="s">
        <v>175</v>
      </c>
      <c r="C214" s="14"/>
      <c r="D214" s="15" t="s">
        <v>176</v>
      </c>
      <c r="E214" s="16">
        <f>E215+E216+E217+E218+E219+E220+E221+E222+E223+E224+E225+E226+E227+E228+E229</f>
        <v>305753</v>
      </c>
      <c r="F214" s="16">
        <f>F215+F216+F217+F218+F219+F220+F221+F222+F223+F224+F225+F226+F227+F228+F229</f>
        <v>146129.44999999998</v>
      </c>
      <c r="G214" s="17">
        <f t="shared" si="13"/>
        <v>0.47793300474566064</v>
      </c>
    </row>
    <row r="215" spans="1:7" s="1" customFormat="1" ht="45.75" customHeight="1">
      <c r="A215" s="13"/>
      <c r="B215" s="13"/>
      <c r="C215" s="18" t="s">
        <v>8</v>
      </c>
      <c r="D215" s="19" t="s">
        <v>9</v>
      </c>
      <c r="E215" s="20">
        <v>1416</v>
      </c>
      <c r="F215" s="29">
        <v>890</v>
      </c>
      <c r="G215" s="21">
        <f t="shared" si="13"/>
        <v>0.6285310734463276</v>
      </c>
    </row>
    <row r="216" spans="1:7" s="1" customFormat="1" ht="45.75" customHeight="1">
      <c r="A216" s="13"/>
      <c r="B216" s="13"/>
      <c r="C216" s="18" t="s">
        <v>10</v>
      </c>
      <c r="D216" s="19" t="s">
        <v>11</v>
      </c>
      <c r="E216" s="20">
        <v>210000</v>
      </c>
      <c r="F216" s="29">
        <v>88351.73</v>
      </c>
      <c r="G216" s="21">
        <f aca="true" t="shared" si="14" ref="G216:G229">F216/E216</f>
        <v>0.4207225238095238</v>
      </c>
    </row>
    <row r="217" spans="1:7" s="1" customFormat="1" ht="45.75" customHeight="1">
      <c r="A217" s="13"/>
      <c r="B217" s="13"/>
      <c r="C217" s="18" t="s">
        <v>12</v>
      </c>
      <c r="D217" s="19" t="s">
        <v>13</v>
      </c>
      <c r="E217" s="20">
        <v>13784.68</v>
      </c>
      <c r="F217" s="29">
        <v>13783.26</v>
      </c>
      <c r="G217" s="21">
        <f t="shared" si="14"/>
        <v>0.9998969870900158</v>
      </c>
    </row>
    <row r="218" spans="1:7" s="1" customFormat="1" ht="45.75" customHeight="1">
      <c r="A218" s="13"/>
      <c r="B218" s="13"/>
      <c r="C218" s="18" t="s">
        <v>14</v>
      </c>
      <c r="D218" s="19" t="s">
        <v>15</v>
      </c>
      <c r="E218" s="20">
        <v>29902.51</v>
      </c>
      <c r="F218" s="29">
        <v>20195.54</v>
      </c>
      <c r="G218" s="21">
        <f t="shared" si="14"/>
        <v>0.6753794246703706</v>
      </c>
    </row>
    <row r="219" spans="1:7" s="1" customFormat="1" ht="45.75" customHeight="1">
      <c r="A219" s="13"/>
      <c r="B219" s="13"/>
      <c r="C219" s="18" t="s">
        <v>16</v>
      </c>
      <c r="D219" s="19" t="s">
        <v>17</v>
      </c>
      <c r="E219" s="20">
        <v>4050</v>
      </c>
      <c r="F219" s="29">
        <v>1764.03</v>
      </c>
      <c r="G219" s="21">
        <f t="shared" si="14"/>
        <v>0.43556296296296293</v>
      </c>
    </row>
    <row r="220" spans="1:7" s="1" customFormat="1" ht="45.75" customHeight="1">
      <c r="A220" s="13"/>
      <c r="B220" s="13"/>
      <c r="C220" s="18" t="s">
        <v>18</v>
      </c>
      <c r="D220" s="19" t="s">
        <v>19</v>
      </c>
      <c r="E220" s="20">
        <v>15000</v>
      </c>
      <c r="F220" s="29">
        <v>4260.59</v>
      </c>
      <c r="G220" s="21">
        <f t="shared" si="14"/>
        <v>0.28403933333333337</v>
      </c>
    </row>
    <row r="221" spans="1:7" s="1" customFormat="1" ht="45.75" customHeight="1">
      <c r="A221" s="13"/>
      <c r="B221" s="13"/>
      <c r="C221" s="18" t="s">
        <v>20</v>
      </c>
      <c r="D221" s="19" t="s">
        <v>21</v>
      </c>
      <c r="E221" s="20">
        <v>1700</v>
      </c>
      <c r="F221" s="29">
        <v>750.8</v>
      </c>
      <c r="G221" s="21">
        <f t="shared" si="14"/>
        <v>0.4416470588235294</v>
      </c>
    </row>
    <row r="222" spans="1:7" s="1" customFormat="1" ht="45.75" customHeight="1">
      <c r="A222" s="13"/>
      <c r="B222" s="13"/>
      <c r="C222" s="18" t="s">
        <v>85</v>
      </c>
      <c r="D222" s="19" t="s">
        <v>86</v>
      </c>
      <c r="E222" s="20">
        <v>1350</v>
      </c>
      <c r="F222" s="29">
        <v>50</v>
      </c>
      <c r="G222" s="21">
        <f t="shared" si="14"/>
        <v>0.037037037037037035</v>
      </c>
    </row>
    <row r="223" spans="1:7" s="1" customFormat="1" ht="45.75" customHeight="1">
      <c r="A223" s="13"/>
      <c r="B223" s="13"/>
      <c r="C223" s="18" t="s">
        <v>24</v>
      </c>
      <c r="D223" s="19" t="s">
        <v>25</v>
      </c>
      <c r="E223" s="20">
        <v>17000</v>
      </c>
      <c r="F223" s="29">
        <v>9958.61</v>
      </c>
      <c r="G223" s="21">
        <f t="shared" si="14"/>
        <v>0.5858005882352941</v>
      </c>
    </row>
    <row r="224" spans="1:7" s="1" customFormat="1" ht="45.75" customHeight="1">
      <c r="A224" s="13"/>
      <c r="B224" s="13"/>
      <c r="C224" s="18" t="s">
        <v>87</v>
      </c>
      <c r="D224" s="19" t="s">
        <v>88</v>
      </c>
      <c r="E224" s="20">
        <v>1700</v>
      </c>
      <c r="F224" s="29">
        <v>513.19</v>
      </c>
      <c r="G224" s="21">
        <f t="shared" si="14"/>
        <v>0.3018764705882353</v>
      </c>
    </row>
    <row r="225" spans="1:7" s="1" customFormat="1" ht="45.75" customHeight="1">
      <c r="A225" s="13"/>
      <c r="B225" s="13"/>
      <c r="C225" s="18" t="s">
        <v>89</v>
      </c>
      <c r="D225" s="19" t="s">
        <v>90</v>
      </c>
      <c r="E225" s="20">
        <v>1000</v>
      </c>
      <c r="F225" s="29">
        <v>496.36</v>
      </c>
      <c r="G225" s="21">
        <f t="shared" si="14"/>
        <v>0.49636</v>
      </c>
    </row>
    <row r="226" spans="1:7" s="1" customFormat="1" ht="45.75" customHeight="1">
      <c r="A226" s="13"/>
      <c r="B226" s="13"/>
      <c r="C226" s="18" t="s">
        <v>26</v>
      </c>
      <c r="D226" s="19" t="s">
        <v>27</v>
      </c>
      <c r="E226" s="20">
        <v>1000</v>
      </c>
      <c r="F226" s="29">
        <v>0</v>
      </c>
      <c r="G226" s="21">
        <f t="shared" si="14"/>
        <v>0</v>
      </c>
    </row>
    <row r="227" spans="1:7" s="1" customFormat="1" ht="45.75" customHeight="1">
      <c r="A227" s="13"/>
      <c r="B227" s="13"/>
      <c r="C227" s="18" t="s">
        <v>28</v>
      </c>
      <c r="D227" s="19" t="s">
        <v>29</v>
      </c>
      <c r="E227" s="20">
        <v>4149.81</v>
      </c>
      <c r="F227" s="29">
        <v>3115</v>
      </c>
      <c r="G227" s="21">
        <f t="shared" si="14"/>
        <v>0.7506367761415582</v>
      </c>
    </row>
    <row r="228" spans="1:7" s="1" customFormat="1" ht="45.75" customHeight="1">
      <c r="A228" s="13"/>
      <c r="B228" s="13"/>
      <c r="C228" s="18" t="s">
        <v>30</v>
      </c>
      <c r="D228" s="19" t="s">
        <v>31</v>
      </c>
      <c r="E228" s="20">
        <v>200</v>
      </c>
      <c r="F228" s="29">
        <v>183</v>
      </c>
      <c r="G228" s="21">
        <f t="shared" si="14"/>
        <v>0.915</v>
      </c>
    </row>
    <row r="229" spans="1:7" s="1" customFormat="1" ht="45.75" customHeight="1">
      <c r="A229" s="13"/>
      <c r="B229" s="13"/>
      <c r="C229" s="18" t="s">
        <v>95</v>
      </c>
      <c r="D229" s="19" t="s">
        <v>96</v>
      </c>
      <c r="E229" s="20">
        <v>3500</v>
      </c>
      <c r="F229" s="29">
        <v>1817.34</v>
      </c>
      <c r="G229" s="21">
        <f t="shared" si="14"/>
        <v>0.5192399999999999</v>
      </c>
    </row>
    <row r="230" spans="1:7" s="1" customFormat="1" ht="45.75" customHeight="1">
      <c r="A230" s="13"/>
      <c r="B230" s="14" t="s">
        <v>177</v>
      </c>
      <c r="C230" s="14"/>
      <c r="D230" s="15" t="s">
        <v>178</v>
      </c>
      <c r="E230" s="16">
        <f>E231</f>
        <v>5880</v>
      </c>
      <c r="F230" s="16">
        <f>F231</f>
        <v>2728</v>
      </c>
      <c r="G230" s="17">
        <f aca="true" t="shared" si="15" ref="G230:G245">F230/E230</f>
        <v>0.4639455782312925</v>
      </c>
    </row>
    <row r="231" spans="1:7" s="1" customFormat="1" ht="45.75" customHeight="1">
      <c r="A231" s="13"/>
      <c r="B231" s="13"/>
      <c r="C231" s="18" t="s">
        <v>83</v>
      </c>
      <c r="D231" s="19" t="s">
        <v>84</v>
      </c>
      <c r="E231" s="20">
        <v>5880</v>
      </c>
      <c r="F231" s="29">
        <v>2728</v>
      </c>
      <c r="G231" s="21">
        <f t="shared" si="15"/>
        <v>0.4639455782312925</v>
      </c>
    </row>
    <row r="232" spans="1:7" s="1" customFormat="1" ht="45.75" customHeight="1">
      <c r="A232" s="13"/>
      <c r="B232" s="14" t="s">
        <v>179</v>
      </c>
      <c r="C232" s="14"/>
      <c r="D232" s="15" t="s">
        <v>180</v>
      </c>
      <c r="E232" s="16">
        <f>E233</f>
        <v>76000</v>
      </c>
      <c r="F232" s="16">
        <f>F233</f>
        <v>37014.82</v>
      </c>
      <c r="G232" s="17">
        <f t="shared" si="15"/>
        <v>0.4870371052631579</v>
      </c>
    </row>
    <row r="233" spans="1:7" s="1" customFormat="1" ht="45.75" customHeight="1">
      <c r="A233" s="13"/>
      <c r="B233" s="13"/>
      <c r="C233" s="18" t="s">
        <v>169</v>
      </c>
      <c r="D233" s="19" t="s">
        <v>170</v>
      </c>
      <c r="E233" s="20">
        <v>76000</v>
      </c>
      <c r="F233" s="29">
        <v>37014.82</v>
      </c>
      <c r="G233" s="21">
        <f t="shared" si="15"/>
        <v>0.4870371052631579</v>
      </c>
    </row>
    <row r="234" spans="1:7" s="1" customFormat="1" ht="45.75" customHeight="1">
      <c r="A234" s="9" t="s">
        <v>181</v>
      </c>
      <c r="B234" s="9"/>
      <c r="C234" s="9"/>
      <c r="D234" s="10" t="s">
        <v>182</v>
      </c>
      <c r="E234" s="11">
        <f>E235+E239+E241</f>
        <v>46118</v>
      </c>
      <c r="F234" s="11">
        <f>F235+F239+F241</f>
        <v>10546.58</v>
      </c>
      <c r="G234" s="12">
        <f t="shared" si="15"/>
        <v>0.22868684678433585</v>
      </c>
    </row>
    <row r="235" spans="1:7" s="1" customFormat="1" ht="45.75" customHeight="1">
      <c r="A235" s="13"/>
      <c r="B235" s="14" t="s">
        <v>183</v>
      </c>
      <c r="C235" s="14"/>
      <c r="D235" s="15" t="s">
        <v>184</v>
      </c>
      <c r="E235" s="16">
        <f>E236+E237+E238</f>
        <v>37580</v>
      </c>
      <c r="F235" s="16">
        <f>F236+F237+F238</f>
        <v>8846.58</v>
      </c>
      <c r="G235" s="17">
        <f t="shared" si="15"/>
        <v>0.23540659925492283</v>
      </c>
    </row>
    <row r="236" spans="1:7" s="1" customFormat="1" ht="45.75" customHeight="1">
      <c r="A236" s="13"/>
      <c r="B236" s="13"/>
      <c r="C236" s="18" t="s">
        <v>10</v>
      </c>
      <c r="D236" s="19" t="s">
        <v>11</v>
      </c>
      <c r="E236" s="20">
        <v>30000</v>
      </c>
      <c r="F236" s="29">
        <v>7399.85</v>
      </c>
      <c r="G236" s="21">
        <f t="shared" si="15"/>
        <v>0.24666166666666667</v>
      </c>
    </row>
    <row r="237" spans="1:7" s="1" customFormat="1" ht="45.75" customHeight="1">
      <c r="A237" s="13"/>
      <c r="B237" s="13"/>
      <c r="C237" s="18" t="s">
        <v>14</v>
      </c>
      <c r="D237" s="19" t="s">
        <v>15</v>
      </c>
      <c r="E237" s="20">
        <v>6530</v>
      </c>
      <c r="F237" s="29">
        <v>1290.74</v>
      </c>
      <c r="G237" s="21">
        <f t="shared" si="15"/>
        <v>0.19766309341500765</v>
      </c>
    </row>
    <row r="238" spans="1:7" s="1" customFormat="1" ht="45.75" customHeight="1">
      <c r="A238" s="13"/>
      <c r="B238" s="13"/>
      <c r="C238" s="18" t="s">
        <v>16</v>
      </c>
      <c r="D238" s="19" t="s">
        <v>17</v>
      </c>
      <c r="E238" s="20">
        <v>1050</v>
      </c>
      <c r="F238" s="29">
        <v>155.99</v>
      </c>
      <c r="G238" s="21">
        <f t="shared" si="15"/>
        <v>0.14856190476190478</v>
      </c>
    </row>
    <row r="239" spans="1:7" s="1" customFormat="1" ht="45.75" customHeight="1">
      <c r="A239" s="13"/>
      <c r="B239" s="14" t="s">
        <v>185</v>
      </c>
      <c r="C239" s="14"/>
      <c r="D239" s="15" t="s">
        <v>186</v>
      </c>
      <c r="E239" s="16">
        <f>E240</f>
        <v>6838</v>
      </c>
      <c r="F239" s="16">
        <f>F240</f>
        <v>0</v>
      </c>
      <c r="G239" s="17">
        <f t="shared" si="15"/>
        <v>0</v>
      </c>
    </row>
    <row r="240" spans="1:7" s="1" customFormat="1" ht="45.75" customHeight="1">
      <c r="A240" s="13"/>
      <c r="B240" s="13"/>
      <c r="C240" s="18" t="s">
        <v>140</v>
      </c>
      <c r="D240" s="19" t="s">
        <v>141</v>
      </c>
      <c r="E240" s="20">
        <v>6838</v>
      </c>
      <c r="F240" s="20">
        <v>0</v>
      </c>
      <c r="G240" s="21">
        <f t="shared" si="15"/>
        <v>0</v>
      </c>
    </row>
    <row r="241" spans="1:7" s="1" customFormat="1" ht="45.75" customHeight="1">
      <c r="A241" s="13"/>
      <c r="B241" s="14" t="s">
        <v>187</v>
      </c>
      <c r="C241" s="14"/>
      <c r="D241" s="15" t="s">
        <v>45</v>
      </c>
      <c r="E241" s="16">
        <f>E242</f>
        <v>1700</v>
      </c>
      <c r="F241" s="16">
        <f>F242</f>
        <v>1700</v>
      </c>
      <c r="G241" s="17">
        <f t="shared" si="15"/>
        <v>1</v>
      </c>
    </row>
    <row r="242" spans="1:7" s="1" customFormat="1" ht="45.75" customHeight="1">
      <c r="A242" s="13"/>
      <c r="B242" s="13"/>
      <c r="C242" s="18" t="s">
        <v>28</v>
      </c>
      <c r="D242" s="19" t="s">
        <v>29</v>
      </c>
      <c r="E242" s="20">
        <v>1700</v>
      </c>
      <c r="F242" s="29">
        <v>1700</v>
      </c>
      <c r="G242" s="21">
        <f t="shared" si="15"/>
        <v>1</v>
      </c>
    </row>
    <row r="243" spans="1:7" s="1" customFormat="1" ht="45.75" customHeight="1">
      <c r="A243" s="9" t="s">
        <v>188</v>
      </c>
      <c r="B243" s="9"/>
      <c r="C243" s="9"/>
      <c r="D243" s="10" t="s">
        <v>189</v>
      </c>
      <c r="E243" s="11">
        <f>E244+E256+E265+E267</f>
        <v>3441499</v>
      </c>
      <c r="F243" s="11">
        <f>F244+F256+F265+F267</f>
        <v>1851814.87</v>
      </c>
      <c r="G243" s="12">
        <f t="shared" si="15"/>
        <v>0.5380838030172318</v>
      </c>
    </row>
    <row r="244" spans="1:7" s="1" customFormat="1" ht="45.75" customHeight="1">
      <c r="A244" s="13"/>
      <c r="B244" s="14" t="s">
        <v>190</v>
      </c>
      <c r="C244" s="14"/>
      <c r="D244" s="15" t="s">
        <v>191</v>
      </c>
      <c r="E244" s="16">
        <f>E245+E246+E247+E248+E249+E250+E251+E252+E253+E254+E255</f>
        <v>2360000</v>
      </c>
      <c r="F244" s="16">
        <f>F245+F246+F247+F248+F249+F250+F251+F252+F253+F254+F255</f>
        <v>1302256.33</v>
      </c>
      <c r="G244" s="17">
        <f t="shared" si="15"/>
        <v>0.551803529661017</v>
      </c>
    </row>
    <row r="245" spans="1:7" s="1" customFormat="1" ht="45.75" customHeight="1">
      <c r="A245" s="13"/>
      <c r="B245" s="13"/>
      <c r="C245" s="18" t="s">
        <v>169</v>
      </c>
      <c r="D245" s="19" t="s">
        <v>170</v>
      </c>
      <c r="E245" s="20">
        <v>2325138</v>
      </c>
      <c r="F245" s="29">
        <v>1284235.9</v>
      </c>
      <c r="G245" s="21">
        <f t="shared" si="15"/>
        <v>0.552326743616938</v>
      </c>
    </row>
    <row r="246" spans="1:7" s="1" customFormat="1" ht="45.75" customHeight="1">
      <c r="A246" s="13"/>
      <c r="B246" s="13"/>
      <c r="C246" s="18" t="s">
        <v>10</v>
      </c>
      <c r="D246" s="19" t="s">
        <v>11</v>
      </c>
      <c r="E246" s="20">
        <v>21600</v>
      </c>
      <c r="F246" s="29">
        <v>12659</v>
      </c>
      <c r="G246" s="21">
        <f aca="true" t="shared" si="16" ref="G246:G255">F246/E246</f>
        <v>0.5860648148148148</v>
      </c>
    </row>
    <row r="247" spans="1:7" s="1" customFormat="1" ht="45.75" customHeight="1">
      <c r="A247" s="13"/>
      <c r="B247" s="13"/>
      <c r="C247" s="18" t="s">
        <v>12</v>
      </c>
      <c r="D247" s="19" t="s">
        <v>13</v>
      </c>
      <c r="E247" s="20">
        <v>2377</v>
      </c>
      <c r="F247" s="29">
        <v>2317.09</v>
      </c>
      <c r="G247" s="21">
        <f t="shared" si="16"/>
        <v>0.974795961295751</v>
      </c>
    </row>
    <row r="248" spans="1:7" s="1" customFormat="1" ht="45.75" customHeight="1">
      <c r="A248" s="13"/>
      <c r="B248" s="13"/>
      <c r="C248" s="18" t="s">
        <v>14</v>
      </c>
      <c r="D248" s="19" t="s">
        <v>15</v>
      </c>
      <c r="E248" s="20">
        <v>4331</v>
      </c>
      <c r="F248" s="29">
        <v>2313.49</v>
      </c>
      <c r="G248" s="21">
        <f t="shared" si="16"/>
        <v>0.5341699376587393</v>
      </c>
    </row>
    <row r="249" spans="1:7" s="1" customFormat="1" ht="45.75" customHeight="1">
      <c r="A249" s="13"/>
      <c r="B249" s="13"/>
      <c r="C249" s="18" t="s">
        <v>16</v>
      </c>
      <c r="D249" s="19" t="s">
        <v>17</v>
      </c>
      <c r="E249" s="20">
        <v>588</v>
      </c>
      <c r="F249" s="29">
        <v>313.85</v>
      </c>
      <c r="G249" s="21">
        <f t="shared" si="16"/>
        <v>0.5337585034013606</v>
      </c>
    </row>
    <row r="250" spans="1:7" s="1" customFormat="1" ht="45.75" customHeight="1">
      <c r="A250" s="13"/>
      <c r="B250" s="13"/>
      <c r="C250" s="18" t="s">
        <v>18</v>
      </c>
      <c r="D250" s="19" t="s">
        <v>19</v>
      </c>
      <c r="E250" s="20">
        <v>1800</v>
      </c>
      <c r="F250" s="29">
        <v>0</v>
      </c>
      <c r="G250" s="21">
        <f t="shared" si="16"/>
        <v>0</v>
      </c>
    </row>
    <row r="251" spans="1:7" s="1" customFormat="1" ht="45.75" customHeight="1">
      <c r="A251" s="13"/>
      <c r="B251" s="13"/>
      <c r="C251" s="18" t="s">
        <v>20</v>
      </c>
      <c r="D251" s="19" t="s">
        <v>21</v>
      </c>
      <c r="E251" s="20">
        <v>319</v>
      </c>
      <c r="F251" s="29">
        <v>0</v>
      </c>
      <c r="G251" s="21">
        <f t="shared" si="16"/>
        <v>0</v>
      </c>
    </row>
    <row r="252" spans="1:7" s="1" customFormat="1" ht="45.75" customHeight="1">
      <c r="A252" s="13"/>
      <c r="B252" s="13"/>
      <c r="C252" s="18" t="s">
        <v>24</v>
      </c>
      <c r="D252" s="19" t="s">
        <v>25</v>
      </c>
      <c r="E252" s="20">
        <v>2500</v>
      </c>
      <c r="F252" s="29">
        <v>417</v>
      </c>
      <c r="G252" s="21">
        <f t="shared" si="16"/>
        <v>0.1668</v>
      </c>
    </row>
    <row r="253" spans="1:7" s="1" customFormat="1" ht="45.75" customHeight="1">
      <c r="A253" s="13"/>
      <c r="B253" s="13"/>
      <c r="C253" s="18" t="s">
        <v>87</v>
      </c>
      <c r="D253" s="19" t="s">
        <v>88</v>
      </c>
      <c r="E253" s="20">
        <v>200</v>
      </c>
      <c r="F253" s="29">
        <v>0</v>
      </c>
      <c r="G253" s="21">
        <f t="shared" si="16"/>
        <v>0</v>
      </c>
    </row>
    <row r="254" spans="1:7" s="1" customFormat="1" ht="45.75" customHeight="1">
      <c r="A254" s="13"/>
      <c r="B254" s="13"/>
      <c r="C254" s="18" t="s">
        <v>28</v>
      </c>
      <c r="D254" s="19" t="s">
        <v>29</v>
      </c>
      <c r="E254" s="20">
        <v>547</v>
      </c>
      <c r="F254" s="29">
        <v>0</v>
      </c>
      <c r="G254" s="21">
        <f t="shared" si="16"/>
        <v>0</v>
      </c>
    </row>
    <row r="255" spans="1:7" s="1" customFormat="1" ht="45.75" customHeight="1">
      <c r="A255" s="13"/>
      <c r="B255" s="13"/>
      <c r="C255" s="18" t="s">
        <v>95</v>
      </c>
      <c r="D255" s="19" t="s">
        <v>96</v>
      </c>
      <c r="E255" s="20">
        <v>600</v>
      </c>
      <c r="F255" s="29">
        <v>0</v>
      </c>
      <c r="G255" s="21">
        <f t="shared" si="16"/>
        <v>0</v>
      </c>
    </row>
    <row r="256" spans="1:7" s="1" customFormat="1" ht="49.5" customHeight="1">
      <c r="A256" s="13"/>
      <c r="B256" s="14" t="s">
        <v>192</v>
      </c>
      <c r="C256" s="14"/>
      <c r="D256" s="15" t="s">
        <v>193</v>
      </c>
      <c r="E256" s="16">
        <f>E257+E258+E259+E260+E261+E262+E263+E264</f>
        <v>1062999.9999999998</v>
      </c>
      <c r="F256" s="16">
        <f>F257+F258+F259+F260+F261+F262+F263+F264</f>
        <v>548352.69</v>
      </c>
      <c r="G256" s="17">
        <f>F256/E256</f>
        <v>0.5158538946378176</v>
      </c>
    </row>
    <row r="257" spans="1:7" s="1" customFormat="1" ht="45.75" customHeight="1">
      <c r="A257" s="13"/>
      <c r="B257" s="13"/>
      <c r="C257" s="18" t="s">
        <v>169</v>
      </c>
      <c r="D257" s="19" t="s">
        <v>170</v>
      </c>
      <c r="E257" s="20">
        <v>1013421.34</v>
      </c>
      <c r="F257" s="29">
        <v>524001.41</v>
      </c>
      <c r="G257" s="21">
        <f>F257/E257</f>
        <v>0.5170617484727527</v>
      </c>
    </row>
    <row r="258" spans="1:7" s="1" customFormat="1" ht="45.75" customHeight="1">
      <c r="A258" s="13"/>
      <c r="B258" s="13"/>
      <c r="C258" s="18" t="s">
        <v>10</v>
      </c>
      <c r="D258" s="19" t="s">
        <v>11</v>
      </c>
      <c r="E258" s="20">
        <v>24000</v>
      </c>
      <c r="F258" s="29">
        <v>10303.1</v>
      </c>
      <c r="G258" s="21">
        <f aca="true" t="shared" si="17" ref="G258:G264">F258/E258</f>
        <v>0.4292958333333333</v>
      </c>
    </row>
    <row r="259" spans="1:7" s="1" customFormat="1" ht="45.75" customHeight="1">
      <c r="A259" s="13"/>
      <c r="B259" s="13"/>
      <c r="C259" s="18" t="s">
        <v>12</v>
      </c>
      <c r="D259" s="19" t="s">
        <v>13</v>
      </c>
      <c r="E259" s="20">
        <v>2000</v>
      </c>
      <c r="F259" s="29">
        <v>1884.44</v>
      </c>
      <c r="G259" s="21">
        <f t="shared" si="17"/>
        <v>0.9422200000000001</v>
      </c>
    </row>
    <row r="260" spans="1:7" s="1" customFormat="1" ht="45.75" customHeight="1">
      <c r="A260" s="13"/>
      <c r="B260" s="13"/>
      <c r="C260" s="18" t="s">
        <v>14</v>
      </c>
      <c r="D260" s="19" t="s">
        <v>15</v>
      </c>
      <c r="E260" s="20">
        <v>20631</v>
      </c>
      <c r="F260" s="29">
        <v>10174.15</v>
      </c>
      <c r="G260" s="21">
        <f t="shared" si="17"/>
        <v>0.49314865978382044</v>
      </c>
    </row>
    <row r="261" spans="1:7" s="1" customFormat="1" ht="45.75" customHeight="1">
      <c r="A261" s="13"/>
      <c r="B261" s="13"/>
      <c r="C261" s="18" t="s">
        <v>16</v>
      </c>
      <c r="D261" s="19" t="s">
        <v>17</v>
      </c>
      <c r="E261" s="20">
        <v>637</v>
      </c>
      <c r="F261" s="29">
        <v>362.59</v>
      </c>
      <c r="G261" s="21">
        <f t="shared" si="17"/>
        <v>0.5692150706436421</v>
      </c>
    </row>
    <row r="262" spans="1:7" s="1" customFormat="1" ht="45.75" customHeight="1">
      <c r="A262" s="13"/>
      <c r="B262" s="13"/>
      <c r="C262" s="18" t="s">
        <v>18</v>
      </c>
      <c r="D262" s="19" t="s">
        <v>19</v>
      </c>
      <c r="E262" s="20">
        <v>300</v>
      </c>
      <c r="F262" s="29">
        <v>0</v>
      </c>
      <c r="G262" s="21">
        <f t="shared" si="17"/>
        <v>0</v>
      </c>
    </row>
    <row r="263" spans="1:7" s="1" customFormat="1" ht="45.75" customHeight="1">
      <c r="A263" s="13"/>
      <c r="B263" s="13"/>
      <c r="C263" s="18" t="s">
        <v>24</v>
      </c>
      <c r="D263" s="19" t="s">
        <v>25</v>
      </c>
      <c r="E263" s="20">
        <v>825</v>
      </c>
      <c r="F263" s="29">
        <v>737</v>
      </c>
      <c r="G263" s="21">
        <f t="shared" si="17"/>
        <v>0.8933333333333333</v>
      </c>
    </row>
    <row r="264" spans="1:7" s="1" customFormat="1" ht="45.75" customHeight="1">
      <c r="A264" s="13"/>
      <c r="B264" s="13"/>
      <c r="C264" s="18" t="s">
        <v>28</v>
      </c>
      <c r="D264" s="19" t="s">
        <v>29</v>
      </c>
      <c r="E264" s="20">
        <v>1185.66</v>
      </c>
      <c r="F264" s="29">
        <v>890</v>
      </c>
      <c r="G264" s="21">
        <f t="shared" si="17"/>
        <v>0.7506367761415582</v>
      </c>
    </row>
    <row r="265" spans="1:7" s="1" customFormat="1" ht="45.75" customHeight="1">
      <c r="A265" s="13"/>
      <c r="B265" s="14" t="s">
        <v>194</v>
      </c>
      <c r="C265" s="14"/>
      <c r="D265" s="15" t="s">
        <v>195</v>
      </c>
      <c r="E265" s="16">
        <f>E266</f>
        <v>27</v>
      </c>
      <c r="F265" s="16">
        <f>F266</f>
        <v>0</v>
      </c>
      <c r="G265" s="17">
        <f aca="true" t="shared" si="18" ref="G265:G303">F265/E265</f>
        <v>0</v>
      </c>
    </row>
    <row r="266" spans="1:7" s="1" customFormat="1" ht="45.75" customHeight="1">
      <c r="A266" s="13"/>
      <c r="B266" s="13"/>
      <c r="C266" s="18" t="s">
        <v>18</v>
      </c>
      <c r="D266" s="19" t="s">
        <v>19</v>
      </c>
      <c r="E266" s="20">
        <v>27</v>
      </c>
      <c r="F266" s="20">
        <v>0</v>
      </c>
      <c r="G266" s="21">
        <f t="shared" si="18"/>
        <v>0</v>
      </c>
    </row>
    <row r="267" spans="1:7" s="1" customFormat="1" ht="45.75" customHeight="1">
      <c r="A267" s="13"/>
      <c r="B267" s="14" t="s">
        <v>196</v>
      </c>
      <c r="C267" s="14"/>
      <c r="D267" s="15" t="s">
        <v>197</v>
      </c>
      <c r="E267" s="16">
        <f>E268+E269+E270+E271+E272+E273</f>
        <v>18472</v>
      </c>
      <c r="F267" s="16">
        <f>F268+F269+F270+F271+F272+F273</f>
        <v>1205.85</v>
      </c>
      <c r="G267" s="17">
        <f t="shared" si="18"/>
        <v>0.06527988306626245</v>
      </c>
    </row>
    <row r="268" spans="1:7" s="1" customFormat="1" ht="45.75" customHeight="1">
      <c r="A268" s="13"/>
      <c r="B268" s="13"/>
      <c r="C268" s="18" t="s">
        <v>10</v>
      </c>
      <c r="D268" s="19" t="s">
        <v>11</v>
      </c>
      <c r="E268" s="20">
        <v>13900</v>
      </c>
      <c r="F268" s="29">
        <v>0</v>
      </c>
      <c r="G268" s="21">
        <f t="shared" si="18"/>
        <v>0</v>
      </c>
    </row>
    <row r="269" spans="1:7" s="1" customFormat="1" ht="45.75" customHeight="1">
      <c r="A269" s="13"/>
      <c r="B269" s="13"/>
      <c r="C269" s="18" t="s">
        <v>12</v>
      </c>
      <c r="D269" s="19" t="s">
        <v>13</v>
      </c>
      <c r="E269" s="20">
        <v>1100</v>
      </c>
      <c r="F269" s="29">
        <v>1000.62</v>
      </c>
      <c r="G269" s="21">
        <f t="shared" si="18"/>
        <v>0.9096545454545455</v>
      </c>
    </row>
    <row r="270" spans="1:7" s="1" customFormat="1" ht="45.75" customHeight="1">
      <c r="A270" s="13"/>
      <c r="B270" s="13"/>
      <c r="C270" s="18" t="s">
        <v>14</v>
      </c>
      <c r="D270" s="19" t="s">
        <v>15</v>
      </c>
      <c r="E270" s="20">
        <v>2057</v>
      </c>
      <c r="F270" s="29">
        <v>180.71</v>
      </c>
      <c r="G270" s="21">
        <f t="shared" si="18"/>
        <v>0.08785123966942149</v>
      </c>
    </row>
    <row r="271" spans="1:7" s="1" customFormat="1" ht="45.75" customHeight="1">
      <c r="A271" s="13"/>
      <c r="B271" s="13"/>
      <c r="C271" s="18" t="s">
        <v>16</v>
      </c>
      <c r="D271" s="19" t="s">
        <v>17</v>
      </c>
      <c r="E271" s="20">
        <v>368</v>
      </c>
      <c r="F271" s="29">
        <v>24.52</v>
      </c>
      <c r="G271" s="21">
        <f t="shared" si="18"/>
        <v>0.06663043478260869</v>
      </c>
    </row>
    <row r="272" spans="1:7" s="1" customFormat="1" ht="45.75" customHeight="1">
      <c r="A272" s="13"/>
      <c r="B272" s="13"/>
      <c r="C272" s="18" t="s">
        <v>28</v>
      </c>
      <c r="D272" s="19" t="s">
        <v>29</v>
      </c>
      <c r="E272" s="20">
        <v>547</v>
      </c>
      <c r="F272" s="29">
        <v>0</v>
      </c>
      <c r="G272" s="21">
        <f t="shared" si="18"/>
        <v>0</v>
      </c>
    </row>
    <row r="273" spans="1:7" s="1" customFormat="1" ht="45.75" customHeight="1">
      <c r="A273" s="13"/>
      <c r="B273" s="13"/>
      <c r="C273" s="18" t="s">
        <v>95</v>
      </c>
      <c r="D273" s="19" t="s">
        <v>96</v>
      </c>
      <c r="E273" s="20">
        <v>500</v>
      </c>
      <c r="F273" s="29">
        <v>0</v>
      </c>
      <c r="G273" s="21">
        <f t="shared" si="18"/>
        <v>0</v>
      </c>
    </row>
    <row r="274" spans="1:7" s="1" customFormat="1" ht="45.75" customHeight="1">
      <c r="A274" s="9" t="s">
        <v>198</v>
      </c>
      <c r="B274" s="9"/>
      <c r="C274" s="9"/>
      <c r="D274" s="10" t="s">
        <v>199</v>
      </c>
      <c r="E274" s="11">
        <f>E275+E279+E283</f>
        <v>415000</v>
      </c>
      <c r="F274" s="11">
        <f>F275+F279+F283</f>
        <v>209340.21999999997</v>
      </c>
      <c r="G274" s="12">
        <f t="shared" si="18"/>
        <v>0.5044342650602409</v>
      </c>
    </row>
    <row r="275" spans="1:7" s="1" customFormat="1" ht="45.75" customHeight="1">
      <c r="A275" s="13"/>
      <c r="B275" s="14" t="s">
        <v>200</v>
      </c>
      <c r="C275" s="14"/>
      <c r="D275" s="15" t="s">
        <v>201</v>
      </c>
      <c r="E275" s="16">
        <f>E276+E277+E278</f>
        <v>213000</v>
      </c>
      <c r="F275" s="16">
        <f>F276+F277+F278</f>
        <v>95862.4</v>
      </c>
      <c r="G275" s="17">
        <f t="shared" si="18"/>
        <v>0.4500582159624413</v>
      </c>
    </row>
    <row r="276" spans="1:7" s="1" customFormat="1" ht="45.75" customHeight="1">
      <c r="A276" s="13"/>
      <c r="B276" s="13"/>
      <c r="C276" s="18" t="s">
        <v>18</v>
      </c>
      <c r="D276" s="19" t="s">
        <v>19</v>
      </c>
      <c r="E276" s="20">
        <v>11000</v>
      </c>
      <c r="F276" s="29">
        <v>0</v>
      </c>
      <c r="G276" s="21">
        <f t="shared" si="18"/>
        <v>0</v>
      </c>
    </row>
    <row r="277" spans="1:7" s="1" customFormat="1" ht="45.75" customHeight="1">
      <c r="A277" s="13"/>
      <c r="B277" s="13"/>
      <c r="C277" s="18" t="s">
        <v>24</v>
      </c>
      <c r="D277" s="19" t="s">
        <v>25</v>
      </c>
      <c r="E277" s="20">
        <v>200000</v>
      </c>
      <c r="F277" s="29">
        <v>95862.4</v>
      </c>
      <c r="G277" s="21">
        <f t="shared" si="18"/>
        <v>0.47931199999999996</v>
      </c>
    </row>
    <row r="278" spans="1:7" s="1" customFormat="1" ht="45.75" customHeight="1">
      <c r="A278" s="13"/>
      <c r="B278" s="13"/>
      <c r="C278" s="18" t="s">
        <v>95</v>
      </c>
      <c r="D278" s="19" t="s">
        <v>96</v>
      </c>
      <c r="E278" s="20">
        <v>2000</v>
      </c>
      <c r="F278" s="29">
        <v>0</v>
      </c>
      <c r="G278" s="21">
        <f t="shared" si="18"/>
        <v>0</v>
      </c>
    </row>
    <row r="279" spans="1:7" s="1" customFormat="1" ht="45.75" customHeight="1">
      <c r="A279" s="13"/>
      <c r="B279" s="14" t="s">
        <v>202</v>
      </c>
      <c r="C279" s="14"/>
      <c r="D279" s="15" t="s">
        <v>203</v>
      </c>
      <c r="E279" s="16">
        <f>E280+E281+E282</f>
        <v>108000</v>
      </c>
      <c r="F279" s="16">
        <f>F280+F281+F282</f>
        <v>54343.58</v>
      </c>
      <c r="G279" s="17">
        <f t="shared" si="18"/>
        <v>0.5031812962962963</v>
      </c>
    </row>
    <row r="280" spans="1:7" s="1" customFormat="1" ht="45.75" customHeight="1">
      <c r="A280" s="13"/>
      <c r="B280" s="13"/>
      <c r="C280" s="18" t="s">
        <v>20</v>
      </c>
      <c r="D280" s="19" t="s">
        <v>21</v>
      </c>
      <c r="E280" s="20">
        <v>80000</v>
      </c>
      <c r="F280" s="29">
        <v>39831.47</v>
      </c>
      <c r="G280" s="21">
        <f t="shared" si="18"/>
        <v>0.497893375</v>
      </c>
    </row>
    <row r="281" spans="1:7" s="1" customFormat="1" ht="45.75" customHeight="1">
      <c r="A281" s="13"/>
      <c r="B281" s="13"/>
      <c r="C281" s="18" t="s">
        <v>22</v>
      </c>
      <c r="D281" s="19" t="s">
        <v>23</v>
      </c>
      <c r="E281" s="20">
        <v>22000</v>
      </c>
      <c r="F281" s="29">
        <v>9075</v>
      </c>
      <c r="G281" s="21">
        <f t="shared" si="18"/>
        <v>0.4125</v>
      </c>
    </row>
    <row r="282" spans="1:7" s="1" customFormat="1" ht="45.75" customHeight="1">
      <c r="A282" s="13"/>
      <c r="B282" s="13"/>
      <c r="C282" s="18" t="s">
        <v>24</v>
      </c>
      <c r="D282" s="19" t="s">
        <v>25</v>
      </c>
      <c r="E282" s="20">
        <v>6000</v>
      </c>
      <c r="F282" s="29">
        <v>5437.11</v>
      </c>
      <c r="G282" s="21">
        <f t="shared" si="18"/>
        <v>0.9061849999999999</v>
      </c>
    </row>
    <row r="283" spans="1:7" s="1" customFormat="1" ht="45.75" customHeight="1">
      <c r="A283" s="13"/>
      <c r="B283" s="14" t="s">
        <v>204</v>
      </c>
      <c r="C283" s="14"/>
      <c r="D283" s="15" t="s">
        <v>45</v>
      </c>
      <c r="E283" s="16">
        <f>E284+E285+E286+E287</f>
        <v>94000</v>
      </c>
      <c r="F283" s="16">
        <f>F284+F285+F286+F287</f>
        <v>59134.24</v>
      </c>
      <c r="G283" s="17">
        <f t="shared" si="18"/>
        <v>0.6290876595744681</v>
      </c>
    </row>
    <row r="284" spans="1:7" s="1" customFormat="1" ht="45.75" customHeight="1">
      <c r="A284" s="13"/>
      <c r="B284" s="13"/>
      <c r="C284" s="18" t="s">
        <v>18</v>
      </c>
      <c r="D284" s="19" t="s">
        <v>19</v>
      </c>
      <c r="E284" s="20">
        <v>10000</v>
      </c>
      <c r="F284" s="29">
        <v>1373.32</v>
      </c>
      <c r="G284" s="21">
        <f t="shared" si="18"/>
        <v>0.13733199999999998</v>
      </c>
    </row>
    <row r="285" spans="1:7" s="1" customFormat="1" ht="45.75" customHeight="1">
      <c r="A285" s="13"/>
      <c r="B285" s="13"/>
      <c r="C285" s="18" t="s">
        <v>20</v>
      </c>
      <c r="D285" s="19" t="s">
        <v>21</v>
      </c>
      <c r="E285" s="20">
        <v>4000</v>
      </c>
      <c r="F285" s="29">
        <v>1322.42</v>
      </c>
      <c r="G285" s="21">
        <f t="shared" si="18"/>
        <v>0.33060500000000004</v>
      </c>
    </row>
    <row r="286" spans="1:7" s="1" customFormat="1" ht="45.75" customHeight="1">
      <c r="A286" s="13"/>
      <c r="B286" s="13"/>
      <c r="C286" s="18" t="s">
        <v>24</v>
      </c>
      <c r="D286" s="19" t="s">
        <v>25</v>
      </c>
      <c r="E286" s="20">
        <v>20000</v>
      </c>
      <c r="F286" s="29">
        <v>6931</v>
      </c>
      <c r="G286" s="21">
        <f t="shared" si="18"/>
        <v>0.34655</v>
      </c>
    </row>
    <row r="287" spans="1:7" s="1" customFormat="1" ht="45.75" customHeight="1">
      <c r="A287" s="13"/>
      <c r="B287" s="13"/>
      <c r="C287" s="18" t="s">
        <v>61</v>
      </c>
      <c r="D287" s="19" t="s">
        <v>35</v>
      </c>
      <c r="E287" s="20">
        <v>60000</v>
      </c>
      <c r="F287" s="29">
        <v>49507.5</v>
      </c>
      <c r="G287" s="21">
        <f t="shared" si="18"/>
        <v>0.825125</v>
      </c>
    </row>
    <row r="288" spans="1:7" s="1" customFormat="1" ht="45.75" customHeight="1">
      <c r="A288" s="9" t="s">
        <v>205</v>
      </c>
      <c r="B288" s="9"/>
      <c r="C288" s="9"/>
      <c r="D288" s="10" t="s">
        <v>206</v>
      </c>
      <c r="E288" s="11">
        <f>E289+E294</f>
        <v>311397.14</v>
      </c>
      <c r="F288" s="11">
        <f>F289+F294</f>
        <v>110050.03</v>
      </c>
      <c r="G288" s="12">
        <f t="shared" si="18"/>
        <v>0.3534073241648912</v>
      </c>
    </row>
    <row r="289" spans="1:7" s="1" customFormat="1" ht="45.75" customHeight="1">
      <c r="A289" s="13"/>
      <c r="B289" s="14" t="s">
        <v>207</v>
      </c>
      <c r="C289" s="14"/>
      <c r="D289" s="15" t="s">
        <v>208</v>
      </c>
      <c r="E289" s="16">
        <f>E290+E291+E292+E293</f>
        <v>179397.14</v>
      </c>
      <c r="F289" s="16">
        <f>F290+F291+F292+F293</f>
        <v>36050.03</v>
      </c>
      <c r="G289" s="17">
        <f t="shared" si="18"/>
        <v>0.20095097391184719</v>
      </c>
    </row>
    <row r="290" spans="1:7" s="1" customFormat="1" ht="45.75" customHeight="1">
      <c r="A290" s="13"/>
      <c r="B290" s="13"/>
      <c r="C290" s="18" t="s">
        <v>18</v>
      </c>
      <c r="D290" s="19" t="s">
        <v>19</v>
      </c>
      <c r="E290" s="20">
        <v>28977.45</v>
      </c>
      <c r="F290" s="29">
        <v>3025.22</v>
      </c>
      <c r="G290" s="21">
        <f t="shared" si="18"/>
        <v>0.1043991103426975</v>
      </c>
    </row>
    <row r="291" spans="1:7" s="1" customFormat="1" ht="45.75" customHeight="1">
      <c r="A291" s="13"/>
      <c r="B291" s="13"/>
      <c r="C291" s="18" t="s">
        <v>22</v>
      </c>
      <c r="D291" s="19" t="s">
        <v>23</v>
      </c>
      <c r="E291" s="20">
        <v>49374.71</v>
      </c>
      <c r="F291" s="29">
        <v>33024.81</v>
      </c>
      <c r="G291" s="21">
        <f t="shared" si="18"/>
        <v>0.6688608398915152</v>
      </c>
    </row>
    <row r="292" spans="1:7" s="1" customFormat="1" ht="45.75" customHeight="1">
      <c r="A292" s="13"/>
      <c r="B292" s="13"/>
      <c r="C292" s="18" t="s">
        <v>24</v>
      </c>
      <c r="D292" s="19" t="s">
        <v>25</v>
      </c>
      <c r="E292" s="20">
        <v>27794.98</v>
      </c>
      <c r="F292" s="29">
        <v>0</v>
      </c>
      <c r="G292" s="21">
        <f t="shared" si="18"/>
        <v>0</v>
      </c>
    </row>
    <row r="293" spans="1:7" s="1" customFormat="1" ht="45.75" customHeight="1">
      <c r="A293" s="13"/>
      <c r="B293" s="13"/>
      <c r="C293" s="18" t="s">
        <v>34</v>
      </c>
      <c r="D293" s="19" t="s">
        <v>35</v>
      </c>
      <c r="E293" s="20">
        <v>73250</v>
      </c>
      <c r="F293" s="29">
        <v>0</v>
      </c>
      <c r="G293" s="21">
        <f t="shared" si="18"/>
        <v>0</v>
      </c>
    </row>
    <row r="294" spans="1:7" s="1" customFormat="1" ht="45.75" customHeight="1">
      <c r="A294" s="13"/>
      <c r="B294" s="14" t="s">
        <v>209</v>
      </c>
      <c r="C294" s="14"/>
      <c r="D294" s="15" t="s">
        <v>210</v>
      </c>
      <c r="E294" s="16">
        <f>E295</f>
        <v>132000</v>
      </c>
      <c r="F294" s="16">
        <f>F295</f>
        <v>74000</v>
      </c>
      <c r="G294" s="17">
        <f t="shared" si="18"/>
        <v>0.5606060606060606</v>
      </c>
    </row>
    <row r="295" spans="1:7" s="1" customFormat="1" ht="45.75" customHeight="1">
      <c r="A295" s="13"/>
      <c r="B295" s="13"/>
      <c r="C295" s="18" t="s">
        <v>211</v>
      </c>
      <c r="D295" s="19" t="s">
        <v>212</v>
      </c>
      <c r="E295" s="20">
        <v>132000</v>
      </c>
      <c r="F295" s="29">
        <v>74000</v>
      </c>
      <c r="G295" s="21">
        <f t="shared" si="18"/>
        <v>0.5606060606060606</v>
      </c>
    </row>
    <row r="296" spans="1:7" s="1" customFormat="1" ht="45.75" customHeight="1">
      <c r="A296" s="9" t="s">
        <v>213</v>
      </c>
      <c r="B296" s="9"/>
      <c r="C296" s="9"/>
      <c r="D296" s="10" t="s">
        <v>214</v>
      </c>
      <c r="E296" s="11">
        <f>E297+E299</f>
        <v>20500</v>
      </c>
      <c r="F296" s="11">
        <f>F297+F299</f>
        <v>4292.23</v>
      </c>
      <c r="G296" s="12">
        <f t="shared" si="18"/>
        <v>0.20937707317073168</v>
      </c>
    </row>
    <row r="297" spans="1:7" s="1" customFormat="1" ht="45.75" customHeight="1">
      <c r="A297" s="13"/>
      <c r="B297" s="14" t="s">
        <v>215</v>
      </c>
      <c r="C297" s="14"/>
      <c r="D297" s="15" t="s">
        <v>216</v>
      </c>
      <c r="E297" s="16">
        <f>E298</f>
        <v>11000</v>
      </c>
      <c r="F297" s="16">
        <f>F298</f>
        <v>3992.23</v>
      </c>
      <c r="G297" s="17">
        <f t="shared" si="18"/>
        <v>0.36293</v>
      </c>
    </row>
    <row r="298" spans="1:7" s="1" customFormat="1" ht="45.75" customHeight="1">
      <c r="A298" s="13"/>
      <c r="B298" s="13"/>
      <c r="C298" s="18" t="s">
        <v>18</v>
      </c>
      <c r="D298" s="19" t="s">
        <v>19</v>
      </c>
      <c r="E298" s="20">
        <v>11000</v>
      </c>
      <c r="F298" s="29">
        <v>3992.23</v>
      </c>
      <c r="G298" s="21">
        <f t="shared" si="18"/>
        <v>0.36293</v>
      </c>
    </row>
    <row r="299" spans="1:7" s="1" customFormat="1" ht="45.75" customHeight="1">
      <c r="A299" s="13"/>
      <c r="B299" s="14" t="s">
        <v>217</v>
      </c>
      <c r="C299" s="14"/>
      <c r="D299" s="15" t="s">
        <v>45</v>
      </c>
      <c r="E299" s="16">
        <f>E300+E301+E302</f>
        <v>9500</v>
      </c>
      <c r="F299" s="16">
        <f>F300+F301+F302</f>
        <v>300</v>
      </c>
      <c r="G299" s="17">
        <f t="shared" si="18"/>
        <v>0.031578947368421054</v>
      </c>
    </row>
    <row r="300" spans="1:7" s="1" customFormat="1" ht="45.75" customHeight="1">
      <c r="A300" s="13"/>
      <c r="B300" s="13"/>
      <c r="C300" s="18" t="s">
        <v>218</v>
      </c>
      <c r="D300" s="19" t="s">
        <v>219</v>
      </c>
      <c r="E300" s="20">
        <v>8000</v>
      </c>
      <c r="F300" s="29">
        <v>0</v>
      </c>
      <c r="G300" s="21">
        <f t="shared" si="18"/>
        <v>0</v>
      </c>
    </row>
    <row r="301" spans="1:7" s="1" customFormat="1" ht="45.75" customHeight="1">
      <c r="A301" s="13"/>
      <c r="B301" s="13"/>
      <c r="C301" s="18" t="s">
        <v>18</v>
      </c>
      <c r="D301" s="19" t="s">
        <v>19</v>
      </c>
      <c r="E301" s="20">
        <v>1000</v>
      </c>
      <c r="F301" s="29">
        <v>0</v>
      </c>
      <c r="G301" s="21">
        <f t="shared" si="18"/>
        <v>0</v>
      </c>
    </row>
    <row r="302" spans="1:7" s="1" customFormat="1" ht="45.75" customHeight="1">
      <c r="A302" s="13"/>
      <c r="B302" s="13"/>
      <c r="C302" s="18" t="s">
        <v>26</v>
      </c>
      <c r="D302" s="19" t="s">
        <v>27</v>
      </c>
      <c r="E302" s="20">
        <v>500</v>
      </c>
      <c r="F302" s="29">
        <v>300</v>
      </c>
      <c r="G302" s="21">
        <f t="shared" si="18"/>
        <v>0.6</v>
      </c>
    </row>
    <row r="303" spans="1:7" s="24" customFormat="1" ht="32.25" customHeight="1">
      <c r="A303" s="22" t="s">
        <v>220</v>
      </c>
      <c r="B303" s="22"/>
      <c r="C303" s="22"/>
      <c r="D303" s="23"/>
      <c r="E303" s="5">
        <f>E4+E31+E39+E51+E56+E94+E97+E113+E116+E119+E186+E204+E234+E243+E274+E288+E296</f>
        <v>15991676.020000001</v>
      </c>
      <c r="F303" s="5">
        <f>F4+F31+F39+F51+F56+F94+F97+F113+F116+F119+F186+F204+F234+F243+F274+F288+F296</f>
        <v>6343104.3100000005</v>
      </c>
      <c r="G303" s="3">
        <f t="shared" si="18"/>
        <v>0.39665037623742455</v>
      </c>
    </row>
    <row r="304" spans="5:7" s="1" customFormat="1" ht="33.75" customHeight="1">
      <c r="E304" s="6"/>
      <c r="F304" s="6"/>
      <c r="G304" s="4"/>
    </row>
    <row r="305" spans="5:7" s="1" customFormat="1" ht="306.75" customHeight="1">
      <c r="E305" s="6"/>
      <c r="F305" s="6"/>
      <c r="G305" s="4"/>
    </row>
    <row r="306" spans="5:7" s="1" customFormat="1" ht="5.25" customHeight="1">
      <c r="E306" s="6"/>
      <c r="F306" s="28"/>
      <c r="G306" s="4"/>
    </row>
    <row r="307" spans="1:7" s="1" customFormat="1" ht="5.25" customHeight="1">
      <c r="A307" s="2"/>
      <c r="B307" s="2"/>
      <c r="E307" s="6"/>
      <c r="F307" s="28"/>
      <c r="G307" s="4"/>
    </row>
    <row r="308" spans="1:7" s="1" customFormat="1" ht="11.25" customHeight="1">
      <c r="A308" s="2"/>
      <c r="B308" s="2"/>
      <c r="E308" s="6"/>
      <c r="F308" s="6"/>
      <c r="G308" s="4"/>
    </row>
    <row r="309" spans="5:7" s="1" customFormat="1" ht="12.75">
      <c r="E309" s="6"/>
      <c r="F309" s="6"/>
      <c r="G309" s="4"/>
    </row>
  </sheetData>
  <sheetProtection/>
  <mergeCells count="2">
    <mergeCell ref="A2:G2"/>
    <mergeCell ref="A1:G1"/>
  </mergeCells>
  <printOptions vertic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Korczewska</dc:creator>
  <cp:keywords/>
  <dc:description/>
  <cp:lastModifiedBy>Krystyna Korczewska</cp:lastModifiedBy>
  <cp:lastPrinted>2017-08-22T09:35:35Z</cp:lastPrinted>
  <dcterms:created xsi:type="dcterms:W3CDTF">2017-08-31T10:39:46Z</dcterms:created>
  <dcterms:modified xsi:type="dcterms:W3CDTF">2017-08-31T10:39:46Z</dcterms:modified>
  <cp:category/>
  <cp:version/>
  <cp:contentType/>
  <cp:contentStatus/>
</cp:coreProperties>
</file>