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5" windowHeight="8580" activeTab="0"/>
  </bookViews>
  <sheets>
    <sheet name="wydatki gmina" sheetId="1" r:id="rId1"/>
  </sheets>
  <externalReferences>
    <externalReference r:id="rId4"/>
    <externalReference r:id="rId5"/>
  </externalReferences>
  <definedNames>
    <definedName name="_xlnm.Print_Area" localSheetId="0">'wydatki gmina'!$B$1:$H$314</definedName>
  </definedNames>
  <calcPr fullCalcOnLoad="1"/>
</workbook>
</file>

<file path=xl/sharedStrings.xml><?xml version="1.0" encoding="utf-8"?>
<sst xmlns="http://schemas.openxmlformats.org/spreadsheetml/2006/main" count="612" uniqueCount="227">
  <si>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</si>
  <si>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</si>
  <si>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</si>
  <si>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</si>
  <si>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</si>
  <si>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</si>
  <si>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</si>
  <si>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</si>
  <si>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</si>
  <si>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</si>
  <si>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</si>
  <si>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</si>
  <si>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</si>
  <si>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</si>
  <si>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</si>
  <si>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</si>
  <si>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</si>
  <si>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</si>
  <si>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</si>
  <si>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</si>
  <si>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</si>
  <si>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</si>
  <si>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</si>
  <si>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</si>
  <si>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</si>
  <si>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</si>
  <si>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</si>
  <si>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</si>
  <si>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</si>
  <si>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</si>
  <si>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</si>
  <si>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</si>
  <si>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</si>
  <si>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</si>
  <si>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</si>
  <si>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</si>
  <si>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</si>
  <si>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</si>
  <si>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</si>
  <si>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</si>
  <si>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</si>
  <si>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</si>
  <si>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</si>
  <si>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</si>
  <si>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</si>
  <si>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</si>
  <si>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4170</t>
  </si>
  <si>
    <t>Wynagrodzenia bezosobowe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</si>
  <si>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</si>
  <si>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</si>
  <si>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</si>
  <si>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</si>
  <si>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</si>
  <si>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</si>
  <si>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</si>
  <si>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</si>
  <si>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4500</t>
  </si>
  <si>
    <t>Pozostałe podatki na rzecz budżetów jednostek samorządu terytorialnego</t>
  </si>
  <si>
    <t>710</t>
  </si>
  <si>
    <t>Działalność usługowa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</si>
  <si>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</si>
  <si>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</si>
  <si>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</si>
  <si>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</si>
  <si>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</si>
  <si>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</si>
  <si>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</si>
  <si>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</si>
  <si>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4220</t>
  </si>
  <si>
    <t>Zakup środków żywności</t>
  </si>
  <si>
    <t>75023</t>
  </si>
  <si>
    <t>Urzędy gmin (miast i miast na prawach powiatu)</t>
  </si>
  <si>
    <t>4240</t>
  </si>
  <si>
    <t>Zakup pomocy naukowych, dydaktycznych i książek</t>
  </si>
  <si>
    <t>4360</t>
  </si>
  <si>
    <t>Opłaty z tytułu zakupu usług telekomunikacyjnych</t>
  </si>
  <si>
    <t>4410</t>
  </si>
  <si>
    <t>Podróże służbowe krajowe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</si>
  <si>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</si>
  <si>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</si>
  <si>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</si>
  <si>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</si>
  <si>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</si>
  <si>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</si>
  <si>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</si>
  <si>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</si>
  <si>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</si>
  <si>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</si>
  <si>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</si>
  <si>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</si>
  <si>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</si>
  <si>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</si>
  <si>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</si>
  <si>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</si>
  <si>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</si>
  <si>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</si>
  <si>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</si>
  <si>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</si>
  <si>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</si>
  <si>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</si>
  <si>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</si>
  <si>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</si>
  <si>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</si>
  <si>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</si>
  <si>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</si>
  <si>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</si>
  <si>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</si>
  <si>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</si>
  <si>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</si>
  <si>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</si>
  <si>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</si>
  <si>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</si>
  <si>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</si>
  <si>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</si>
  <si>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</si>
  <si>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3260</t>
  </si>
  <si>
    <t>Inne formy pomocy dla uczniów</t>
  </si>
  <si>
    <t>80104</t>
  </si>
  <si>
    <t xml:space="preserve">Przedszkola </t>
  </si>
  <si>
    <t>4330</t>
  </si>
  <si>
    <t>Zakup usług przez jednostki samorządu terytorialnego od innych jednostek samorządu terytorialnego</t>
  </si>
  <si>
    <t>80110</t>
  </si>
  <si>
    <t>Gimnazja</t>
  </si>
  <si>
    <t>3240</t>
  </si>
  <si>
    <t>Stypendia dla uczniów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</si>
  <si>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</si>
  <si>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</si>
  <si>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</si>
  <si>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</si>
  <si>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</si>
  <si>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</si>
  <si>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</si>
  <si>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</si>
  <si>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</si>
  <si>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</si>
  <si>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</si>
  <si>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</si>
  <si>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</si>
  <si>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</si>
  <si>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</si>
  <si>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</si>
  <si>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</si>
  <si>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</si>
  <si>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</si>
  <si>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</si>
  <si>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</si>
  <si>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</si>
  <si>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</si>
  <si>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85212</t>
  </si>
  <si>
    <t>Świadczenia rodzinne, świadczenia z funduszu alimentacyjnego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</si>
  <si>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</si>
  <si>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</si>
  <si>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</si>
  <si>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</si>
  <si>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</si>
  <si>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</si>
  <si>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</si>
  <si>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</si>
  <si>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</si>
  <si>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</si>
  <si>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</si>
  <si>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</si>
  <si>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</si>
  <si>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</si>
  <si>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</si>
  <si>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</si>
  <si>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</si>
  <si>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</si>
  <si>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</si>
  <si>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85495</t>
  </si>
  <si>
    <t>900</t>
  </si>
  <si>
    <t>Gospodarka komunalna i ochrona środowiska</t>
  </si>
  <si>
    <t>90002</t>
  </si>
  <si>
    <t>Gospodarka odpadami</t>
  </si>
  <si>
    <t>90005</t>
  </si>
  <si>
    <t>Ochrona powietrza atmosferycznego i klimatu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</si>
  <si>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</si>
  <si>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</si>
  <si>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</si>
  <si>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</si>
  <si>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</si>
  <si>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</si>
  <si>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</si>
  <si>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</si>
  <si>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</si>
  <si>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</si>
  <si>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</t>
  </si>
  <si>
    <t>92695</t>
  </si>
  <si>
    <t>2630</t>
  </si>
  <si>
    <t>Dotacja przedmiotowa z budżetu dla jednostek niezaliczanych do sektora finansów publicznych</t>
  </si>
  <si>
    <t>Razem:</t>
  </si>
  <si>
    <t>Plan</t>
  </si>
  <si>
    <t>% wykonania</t>
  </si>
  <si>
    <t>Wykonanie</t>
  </si>
  <si>
    <t>2310</t>
  </si>
  <si>
    <t>80149</t>
  </si>
  <si>
    <t>Dotacje celowe przekazane gminie na zadania bieżące realizowane na podstawie porozumień (umów) między jednostkami samorządu terytorialnego</t>
  </si>
  <si>
    <t>85206</t>
  </si>
  <si>
    <t>Wspieranie rodziny</t>
  </si>
  <si>
    <t>85211</t>
  </si>
  <si>
    <t>Świadczenie wychowawcze</t>
  </si>
  <si>
    <t>gops</t>
  </si>
  <si>
    <t>zofs</t>
  </si>
  <si>
    <t>01042</t>
  </si>
  <si>
    <t>Wyłączenie z produkcji gruntów rolnych</t>
  </si>
  <si>
    <t>60014</t>
  </si>
  <si>
    <t>6300</t>
  </si>
  <si>
    <t>Drogi publiczne powiatowe</t>
  </si>
  <si>
    <t>Dotacja celowa na pomoc finansową udzielaną między jednostkami samorzżadu terytorialnego na dofinansowanie własnych zadań inwestycyjnych i zakupów inwestycyjnych</t>
  </si>
  <si>
    <t>71012</t>
  </si>
  <si>
    <t>Zadania z zakresu geodezji i kartografii</t>
  </si>
  <si>
    <t>71095</t>
  </si>
  <si>
    <t>6639</t>
  </si>
  <si>
    <t>Dotacje celowe przekazane do samorządu województwa na inwestycje i zakupy inwestycyjne realizowane na podstawie porozumień (umów) między jednostkami samorządu terytorialnego</t>
  </si>
  <si>
    <t>4510</t>
  </si>
  <si>
    <t>Opłaty na rzecz budżetu państwa</t>
  </si>
  <si>
    <t>budżetowe</t>
  </si>
  <si>
    <t>2910</t>
  </si>
  <si>
    <t>Zwrot dotacji oraz płatności, w tym wykorzystanych niezgodnie z przeznaczeniem lub wykorzystanych z naruszeniem procedur, o których mowa w art..184 ustawy, pobranych nienależnie lub w nadmiernej wysokości</t>
  </si>
  <si>
    <t>92109</t>
  </si>
  <si>
    <t>Domy i ośrodki kultury, świetlice i kluby</t>
  </si>
  <si>
    <t>92120</t>
  </si>
  <si>
    <t>Ochrona zabytków i opieka nad zabytkami</t>
  </si>
  <si>
    <t>92601</t>
  </si>
  <si>
    <t>Obiekty sportowe</t>
  </si>
  <si>
    <t>dotacje</t>
  </si>
  <si>
    <t>PLAN I REALIZACJA WYDATKÓW OGÓŁEM W UKŁADZIE PEŁNEJ KLASYFIKACJI BUDŻETOWEJ ZA I PÓŁROCZE 2016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</si>
</sst>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6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11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36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0" fontId="4" fillId="37" borderId="11" xfId="0" applyNumberFormat="1" applyFont="1" applyFill="1" applyBorder="1" applyAlignment="1" applyProtection="1">
      <alignment horizontal="righ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Border="1" applyAlignment="1">
      <alignment/>
    </xf>
    <xf numFmtId="4" fontId="5" fillId="36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10" fontId="5" fillId="37" borderId="11" xfId="0" applyNumberFormat="1" applyFont="1" applyFill="1" applyBorder="1" applyAlignment="1" applyProtection="1">
      <alignment horizontal="right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Border="1" applyAlignment="1">
      <alignment/>
    </xf>
    <xf numFmtId="10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10" fontId="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1" xfId="0" applyNumberFormat="1" applyFont="1" applyFill="1" applyBorder="1" applyAlignment="1" applyProtection="1">
      <alignment horizontal="right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49" fontId="6" fillId="33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iG\Desktop\2016%20r\SPRAWOZDANIA%202016\II%20kwarta&#322;%202016\NDS%20II%20kw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iG\Desktop\rb28s%20polrocz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8">
          <cell r="B8">
            <v>13884766.2</v>
          </cell>
        </row>
        <row r="12">
          <cell r="C12">
            <v>5581114.109999999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28s polrocze"/>
    </sheetNames>
    <sheetDataSet>
      <sheetData sheetId="0">
        <row r="242">
          <cell r="E242">
            <v>13884766.2</v>
          </cell>
          <cell r="G242">
            <v>5581114.11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0"/>
  <sheetViews>
    <sheetView tabSelected="1" workbookViewId="0" topLeftCell="A298">
      <selection activeCell="J25" sqref="J2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2.66015625" style="0" customWidth="1"/>
    <col min="5" max="5" width="63" style="0" customWidth="1"/>
    <col min="6" max="6" width="14.5" style="18" customWidth="1"/>
    <col min="7" max="7" width="17" style="18" customWidth="1"/>
    <col min="8" max="8" width="16" style="21" customWidth="1"/>
    <col min="9" max="9" width="9.33203125" style="2" customWidth="1"/>
    <col min="10" max="10" width="13.83203125" style="0" bestFit="1" customWidth="1"/>
  </cols>
  <sheetData>
    <row r="1" ht="18" customHeight="1"/>
    <row r="2" spans="2:8" ht="13.5" customHeight="1">
      <c r="B2" s="67" t="s">
        <v>226</v>
      </c>
      <c r="C2" s="67"/>
      <c r="D2" s="67"/>
      <c r="E2" s="67"/>
      <c r="F2" s="67"/>
      <c r="G2" s="67"/>
      <c r="H2" s="67"/>
    </row>
    <row r="3" spans="2:9" s="5" customFormat="1" ht="16.5" customHeight="1">
      <c r="B3" s="3" t="s">
        <v>0</v>
      </c>
      <c r="C3" s="3" t="s">
        <v>1</v>
      </c>
      <c r="D3" s="3" t="s">
        <v>2</v>
      </c>
      <c r="E3" s="3" t="s">
        <v>3</v>
      </c>
      <c r="F3" s="16" t="s">
        <v>191</v>
      </c>
      <c r="G3" s="17" t="s">
        <v>193</v>
      </c>
      <c r="H3" s="22" t="s">
        <v>192</v>
      </c>
      <c r="I3" s="4"/>
    </row>
    <row r="4" spans="2:9" s="5" customFormat="1" ht="16.5" customHeight="1">
      <c r="B4" s="6" t="s">
        <v>4</v>
      </c>
      <c r="C4" s="6"/>
      <c r="D4" s="6"/>
      <c r="E4" s="7" t="s">
        <v>5</v>
      </c>
      <c r="F4" s="8">
        <f>F5+F20+F24+F22</f>
        <v>1848884.47</v>
      </c>
      <c r="G4" s="8">
        <f>G5+G20+G24+G22</f>
        <v>520451.15</v>
      </c>
      <c r="H4" s="27">
        <f>G4/F4</f>
        <v>0.2814946841973312</v>
      </c>
      <c r="I4" s="4"/>
    </row>
    <row r="5" spans="2:9" s="5" customFormat="1" ht="16.5" customHeight="1">
      <c r="B5" s="9"/>
      <c r="C5" s="10" t="s">
        <v>6</v>
      </c>
      <c r="D5" s="10"/>
      <c r="E5" s="11" t="s">
        <v>7</v>
      </c>
      <c r="F5" s="12">
        <f>SUM(F6:F19)</f>
        <v>1310063.31</v>
      </c>
      <c r="G5" s="12">
        <f>SUM(G6:G19)</f>
        <v>240897.96000000002</v>
      </c>
      <c r="H5" s="24">
        <f aca="true" t="shared" si="0" ref="H5:H67">G5/F5</f>
        <v>0.18388268579172712</v>
      </c>
      <c r="I5" s="4"/>
    </row>
    <row r="6" spans="2:9" s="5" customFormat="1" ht="16.5" customHeight="1">
      <c r="B6" s="9"/>
      <c r="C6" s="9"/>
      <c r="D6" s="13" t="s">
        <v>10</v>
      </c>
      <c r="E6" s="28" t="s">
        <v>11</v>
      </c>
      <c r="F6" s="29">
        <v>93151</v>
      </c>
      <c r="G6" s="29">
        <v>43444.6</v>
      </c>
      <c r="H6" s="19">
        <f t="shared" si="0"/>
        <v>0.4663889813313867</v>
      </c>
      <c r="I6" s="4"/>
    </row>
    <row r="7" spans="2:9" s="5" customFormat="1" ht="16.5" customHeight="1">
      <c r="B7" s="9"/>
      <c r="C7" s="9"/>
      <c r="D7" s="13" t="s">
        <v>12</v>
      </c>
      <c r="E7" s="28" t="s">
        <v>13</v>
      </c>
      <c r="F7" s="29">
        <v>7116</v>
      </c>
      <c r="G7" s="29">
        <v>7115.18</v>
      </c>
      <c r="H7" s="19">
        <f t="shared" si="0"/>
        <v>0.9998847667228781</v>
      </c>
      <c r="I7" s="4"/>
    </row>
    <row r="8" spans="2:9" s="5" customFormat="1" ht="16.5" customHeight="1">
      <c r="B8" s="9"/>
      <c r="C8" s="9"/>
      <c r="D8" s="13" t="s">
        <v>14</v>
      </c>
      <c r="E8" s="28" t="s">
        <v>15</v>
      </c>
      <c r="F8" s="29">
        <v>16270</v>
      </c>
      <c r="G8" s="29">
        <v>8665.75</v>
      </c>
      <c r="H8" s="19">
        <f t="shared" si="0"/>
        <v>0.532621389059619</v>
      </c>
      <c r="I8" s="4"/>
    </row>
    <row r="9" spans="2:9" s="5" customFormat="1" ht="16.5" customHeight="1">
      <c r="B9" s="9"/>
      <c r="C9" s="9"/>
      <c r="D9" s="13" t="s">
        <v>16</v>
      </c>
      <c r="E9" s="28" t="s">
        <v>17</v>
      </c>
      <c r="F9" s="29">
        <v>2331</v>
      </c>
      <c r="G9" s="29">
        <v>1238.68</v>
      </c>
      <c r="H9" s="19">
        <f t="shared" si="0"/>
        <v>0.5313942513942514</v>
      </c>
      <c r="I9" s="4"/>
    </row>
    <row r="10" spans="2:9" s="5" customFormat="1" ht="16.5" customHeight="1">
      <c r="B10" s="9"/>
      <c r="C10" s="9"/>
      <c r="D10" s="13" t="s">
        <v>18</v>
      </c>
      <c r="E10" s="28" t="s">
        <v>19</v>
      </c>
      <c r="F10" s="29">
        <v>24700</v>
      </c>
      <c r="G10" s="29">
        <v>10211.98</v>
      </c>
      <c r="H10" s="19">
        <f t="shared" si="0"/>
        <v>0.4134404858299595</v>
      </c>
      <c r="I10" s="4"/>
    </row>
    <row r="11" spans="2:9" s="5" customFormat="1" ht="16.5" customHeight="1">
      <c r="B11" s="9"/>
      <c r="C11" s="9"/>
      <c r="D11" s="13" t="s">
        <v>20</v>
      </c>
      <c r="E11" s="28" t="s">
        <v>21</v>
      </c>
      <c r="F11" s="29">
        <v>70000</v>
      </c>
      <c r="G11" s="29">
        <v>32807.34</v>
      </c>
      <c r="H11" s="19">
        <f t="shared" si="0"/>
        <v>0.46867628571428566</v>
      </c>
      <c r="I11" s="4"/>
    </row>
    <row r="12" spans="2:9" s="5" customFormat="1" ht="16.5" customHeight="1">
      <c r="B12" s="9"/>
      <c r="C12" s="9"/>
      <c r="D12" s="13" t="s">
        <v>22</v>
      </c>
      <c r="E12" s="28" t="s">
        <v>23</v>
      </c>
      <c r="F12" s="29">
        <v>1500</v>
      </c>
      <c r="G12" s="29">
        <v>0</v>
      </c>
      <c r="H12" s="19">
        <f t="shared" si="0"/>
        <v>0</v>
      </c>
      <c r="I12" s="4"/>
    </row>
    <row r="13" spans="2:9" s="5" customFormat="1" ht="16.5" customHeight="1">
      <c r="B13" s="9"/>
      <c r="C13" s="9"/>
      <c r="D13" s="13" t="s">
        <v>26</v>
      </c>
      <c r="E13" s="28" t="s">
        <v>27</v>
      </c>
      <c r="F13" s="29">
        <v>30707</v>
      </c>
      <c r="G13" s="29">
        <v>6385.15</v>
      </c>
      <c r="H13" s="19">
        <f t="shared" si="0"/>
        <v>0.20793792946233758</v>
      </c>
      <c r="I13" s="4"/>
    </row>
    <row r="14" spans="2:9" s="5" customFormat="1" ht="16.5" customHeight="1">
      <c r="B14" s="9"/>
      <c r="C14" s="9"/>
      <c r="D14" s="13" t="s">
        <v>28</v>
      </c>
      <c r="E14" s="28" t="s">
        <v>29</v>
      </c>
      <c r="F14" s="29">
        <v>13000</v>
      </c>
      <c r="G14" s="29">
        <v>12140</v>
      </c>
      <c r="H14" s="19">
        <f t="shared" si="0"/>
        <v>0.9338461538461539</v>
      </c>
      <c r="I14" s="4"/>
    </row>
    <row r="15" spans="2:9" s="5" customFormat="1" ht="16.5" customHeight="1">
      <c r="B15" s="9"/>
      <c r="C15" s="9"/>
      <c r="D15" s="13" t="s">
        <v>30</v>
      </c>
      <c r="E15" s="28" t="s">
        <v>31</v>
      </c>
      <c r="F15" s="29">
        <v>3008.31</v>
      </c>
      <c r="G15" s="29">
        <v>2256.08</v>
      </c>
      <c r="H15" s="19">
        <f t="shared" si="0"/>
        <v>0.7499493070860384</v>
      </c>
      <c r="I15" s="4"/>
    </row>
    <row r="16" spans="2:9" s="5" customFormat="1" ht="16.5" customHeight="1">
      <c r="B16" s="9"/>
      <c r="C16" s="9"/>
      <c r="D16" s="13" t="s">
        <v>32</v>
      </c>
      <c r="E16" s="28" t="s">
        <v>33</v>
      </c>
      <c r="F16" s="29">
        <v>105000</v>
      </c>
      <c r="G16" s="29">
        <v>52206</v>
      </c>
      <c r="H16" s="19">
        <f t="shared" si="0"/>
        <v>0.4972</v>
      </c>
      <c r="I16" s="4"/>
    </row>
    <row r="17" spans="2:9" s="5" customFormat="1" ht="16.5" customHeight="1">
      <c r="B17" s="9"/>
      <c r="C17" s="9"/>
      <c r="D17" s="13" t="s">
        <v>34</v>
      </c>
      <c r="E17" s="28" t="s">
        <v>35</v>
      </c>
      <c r="F17" s="29">
        <v>48280</v>
      </c>
      <c r="G17" s="29">
        <v>24526</v>
      </c>
      <c r="H17" s="19">
        <f t="shared" si="0"/>
        <v>0.5079950289975145</v>
      </c>
      <c r="I17" s="4"/>
    </row>
    <row r="18" spans="2:9" s="5" customFormat="1" ht="16.5" customHeight="1">
      <c r="B18" s="9"/>
      <c r="C18" s="9"/>
      <c r="D18" s="13" t="s">
        <v>36</v>
      </c>
      <c r="E18" s="28" t="s">
        <v>37</v>
      </c>
      <c r="F18" s="29">
        <v>880000</v>
      </c>
      <c r="G18" s="29">
        <v>39901.2</v>
      </c>
      <c r="H18" s="19">
        <f t="shared" si="0"/>
        <v>0.045342272727272724</v>
      </c>
      <c r="I18" s="4"/>
    </row>
    <row r="19" spans="2:9" s="5" customFormat="1" ht="16.5" customHeight="1">
      <c r="B19" s="9"/>
      <c r="C19" s="9"/>
      <c r="D19" s="13" t="s">
        <v>38</v>
      </c>
      <c r="E19" s="28" t="s">
        <v>39</v>
      </c>
      <c r="F19" s="29">
        <v>15000</v>
      </c>
      <c r="G19" s="29">
        <v>0</v>
      </c>
      <c r="H19" s="19">
        <f t="shared" si="0"/>
        <v>0</v>
      </c>
      <c r="I19" s="4"/>
    </row>
    <row r="20" spans="2:9" s="5" customFormat="1" ht="16.5" customHeight="1">
      <c r="B20" s="9"/>
      <c r="C20" s="10" t="s">
        <v>40</v>
      </c>
      <c r="D20" s="10"/>
      <c r="E20" s="11" t="s">
        <v>41</v>
      </c>
      <c r="F20" s="12">
        <f>F21</f>
        <v>18100</v>
      </c>
      <c r="G20" s="12">
        <f>G21</f>
        <v>8983.94</v>
      </c>
      <c r="H20" s="24">
        <f t="shared" si="0"/>
        <v>0.49635027624309397</v>
      </c>
      <c r="I20" s="4"/>
    </row>
    <row r="21" spans="2:9" s="5" customFormat="1" ht="28.5" customHeight="1">
      <c r="B21" s="9"/>
      <c r="C21" s="9"/>
      <c r="D21" s="34" t="s">
        <v>42</v>
      </c>
      <c r="E21" s="35" t="s">
        <v>43</v>
      </c>
      <c r="F21" s="36">
        <v>18100</v>
      </c>
      <c r="G21" s="36">
        <v>8983.94</v>
      </c>
      <c r="H21" s="37">
        <f t="shared" si="0"/>
        <v>0.49635027624309397</v>
      </c>
      <c r="I21" s="4"/>
    </row>
    <row r="22" spans="2:9" s="5" customFormat="1" ht="19.5" customHeight="1">
      <c r="B22" s="33"/>
      <c r="C22" s="51" t="s">
        <v>203</v>
      </c>
      <c r="D22" s="51"/>
      <c r="E22" s="52" t="s">
        <v>204</v>
      </c>
      <c r="F22" s="30">
        <f>F23</f>
        <v>258651.91</v>
      </c>
      <c r="G22" s="30">
        <f>G23</f>
        <v>8500</v>
      </c>
      <c r="H22" s="24">
        <f>G22/F22</f>
        <v>0.032862699525396895</v>
      </c>
      <c r="I22" s="4"/>
    </row>
    <row r="23" spans="2:9" s="5" customFormat="1" ht="16.5" customHeight="1">
      <c r="B23" s="9"/>
      <c r="C23" s="9"/>
      <c r="D23" s="38" t="s">
        <v>36</v>
      </c>
      <c r="E23" s="28" t="s">
        <v>37</v>
      </c>
      <c r="F23" s="29">
        <v>258651.91</v>
      </c>
      <c r="G23" s="29">
        <v>8500</v>
      </c>
      <c r="H23" s="40">
        <f>G23/F23</f>
        <v>0.032862699525396895</v>
      </c>
      <c r="I23" s="4"/>
    </row>
    <row r="24" spans="2:9" s="5" customFormat="1" ht="16.5" customHeight="1">
      <c r="B24" s="9"/>
      <c r="C24" s="10" t="s">
        <v>44</v>
      </c>
      <c r="D24" s="10"/>
      <c r="E24" s="11" t="s">
        <v>45</v>
      </c>
      <c r="F24" s="12">
        <f>SUM(F25:F28)</f>
        <v>262069.25</v>
      </c>
      <c r="G24" s="12">
        <f>SUM(G25:G28)</f>
        <v>262069.25</v>
      </c>
      <c r="H24" s="24">
        <f t="shared" si="0"/>
        <v>1</v>
      </c>
      <c r="I24" s="4"/>
    </row>
    <row r="25" spans="2:9" s="5" customFormat="1" ht="16.5" customHeight="1">
      <c r="B25" s="9"/>
      <c r="C25" s="9"/>
      <c r="D25" s="13" t="s">
        <v>14</v>
      </c>
      <c r="E25" s="28" t="s">
        <v>15</v>
      </c>
      <c r="F25" s="29">
        <v>738.32</v>
      </c>
      <c r="G25" s="29">
        <v>738.32</v>
      </c>
      <c r="H25" s="19">
        <f t="shared" si="0"/>
        <v>1</v>
      </c>
      <c r="I25" s="4"/>
    </row>
    <row r="26" spans="2:9" s="5" customFormat="1" ht="16.5" customHeight="1">
      <c r="B26" s="9"/>
      <c r="C26" s="9"/>
      <c r="D26" s="13" t="s">
        <v>16</v>
      </c>
      <c r="E26" s="28" t="s">
        <v>17</v>
      </c>
      <c r="F26" s="29">
        <v>105.23</v>
      </c>
      <c r="G26" s="29">
        <v>105.23</v>
      </c>
      <c r="H26" s="19">
        <f t="shared" si="0"/>
        <v>1</v>
      </c>
      <c r="I26" s="4"/>
    </row>
    <row r="27" spans="2:9" s="5" customFormat="1" ht="16.5" customHeight="1">
      <c r="B27" s="9"/>
      <c r="C27" s="9"/>
      <c r="D27" s="13" t="s">
        <v>46</v>
      </c>
      <c r="E27" s="28" t="s">
        <v>47</v>
      </c>
      <c r="F27" s="29">
        <v>4295.06</v>
      </c>
      <c r="G27" s="29">
        <v>4295.06</v>
      </c>
      <c r="H27" s="19">
        <f t="shared" si="0"/>
        <v>1</v>
      </c>
      <c r="I27" s="4"/>
    </row>
    <row r="28" spans="2:9" s="5" customFormat="1" ht="16.5" customHeight="1">
      <c r="B28" s="9"/>
      <c r="C28" s="9"/>
      <c r="D28" s="13" t="s">
        <v>28</v>
      </c>
      <c r="E28" s="28" t="s">
        <v>29</v>
      </c>
      <c r="F28" s="29">
        <v>256930.64</v>
      </c>
      <c r="G28" s="29">
        <v>256930.64</v>
      </c>
      <c r="H28" s="19">
        <f t="shared" si="0"/>
        <v>1</v>
      </c>
      <c r="I28" s="4"/>
    </row>
    <row r="29" spans="2:9" s="5" customFormat="1" ht="16.5" customHeight="1">
      <c r="B29" s="6" t="s">
        <v>48</v>
      </c>
      <c r="C29" s="6"/>
      <c r="D29" s="6"/>
      <c r="E29" s="7" t="s">
        <v>49</v>
      </c>
      <c r="F29" s="8">
        <f>F32+F30</f>
        <v>756142.5700000001</v>
      </c>
      <c r="G29" s="8">
        <f>G32+G30</f>
        <v>81980.67</v>
      </c>
      <c r="H29" s="27">
        <f t="shared" si="0"/>
        <v>0.10841959341080346</v>
      </c>
      <c r="I29" s="4"/>
    </row>
    <row r="30" spans="2:9" s="5" customFormat="1" ht="16.5" customHeight="1">
      <c r="B30" s="47"/>
      <c r="C30" s="58" t="s">
        <v>205</v>
      </c>
      <c r="D30" s="58"/>
      <c r="E30" s="59" t="s">
        <v>207</v>
      </c>
      <c r="F30" s="60">
        <f>F31</f>
        <v>60000</v>
      </c>
      <c r="G30" s="60">
        <f>G31</f>
        <v>0</v>
      </c>
      <c r="H30" s="24">
        <f>G30/F30</f>
        <v>0</v>
      </c>
      <c r="I30" s="4"/>
    </row>
    <row r="31" spans="2:9" s="5" customFormat="1" ht="38.25" customHeight="1">
      <c r="B31" s="47"/>
      <c r="C31" s="48"/>
      <c r="D31" s="48" t="s">
        <v>206</v>
      </c>
      <c r="E31" s="46" t="s">
        <v>208</v>
      </c>
      <c r="F31" s="29">
        <v>60000</v>
      </c>
      <c r="G31" s="29">
        <v>0</v>
      </c>
      <c r="H31" s="19">
        <f>G31/F31</f>
        <v>0</v>
      </c>
      <c r="I31" s="4"/>
    </row>
    <row r="32" spans="2:9" s="5" customFormat="1" ht="16.5" customHeight="1">
      <c r="B32" s="9"/>
      <c r="C32" s="10" t="s">
        <v>50</v>
      </c>
      <c r="D32" s="10"/>
      <c r="E32" s="11" t="s">
        <v>51</v>
      </c>
      <c r="F32" s="12">
        <f>SUM(F33:F37)</f>
        <v>696142.5700000001</v>
      </c>
      <c r="G32" s="12">
        <f>SUM(G33:G37)</f>
        <v>81980.67</v>
      </c>
      <c r="H32" s="24">
        <f t="shared" si="0"/>
        <v>0.11776419591751154</v>
      </c>
      <c r="I32" s="4"/>
    </row>
    <row r="33" spans="2:9" s="5" customFormat="1" ht="16.5" customHeight="1">
      <c r="B33" s="9"/>
      <c r="C33" s="9"/>
      <c r="D33" s="13" t="s">
        <v>18</v>
      </c>
      <c r="E33" s="28" t="s">
        <v>19</v>
      </c>
      <c r="F33" s="29">
        <v>93254.64</v>
      </c>
      <c r="G33" s="29">
        <v>14272.43</v>
      </c>
      <c r="H33" s="19">
        <f t="shared" si="0"/>
        <v>0.1530479341296047</v>
      </c>
      <c r="I33" s="4"/>
    </row>
    <row r="34" spans="2:9" s="5" customFormat="1" ht="16.5" customHeight="1">
      <c r="B34" s="9"/>
      <c r="C34" s="9"/>
      <c r="D34" s="13" t="s">
        <v>22</v>
      </c>
      <c r="E34" s="28" t="s">
        <v>23</v>
      </c>
      <c r="F34" s="29">
        <v>10000</v>
      </c>
      <c r="G34" s="29">
        <v>0</v>
      </c>
      <c r="H34" s="19">
        <f t="shared" si="0"/>
        <v>0</v>
      </c>
      <c r="I34" s="4"/>
    </row>
    <row r="35" spans="2:9" s="5" customFormat="1" ht="16.5" customHeight="1">
      <c r="B35" s="9"/>
      <c r="C35" s="9"/>
      <c r="D35" s="13" t="s">
        <v>26</v>
      </c>
      <c r="E35" s="28" t="s">
        <v>27</v>
      </c>
      <c r="F35" s="29">
        <v>32537.93</v>
      </c>
      <c r="G35" s="29">
        <v>5508.24</v>
      </c>
      <c r="H35" s="19">
        <f t="shared" si="0"/>
        <v>0.16928673704811584</v>
      </c>
      <c r="I35" s="4"/>
    </row>
    <row r="36" spans="2:9" s="5" customFormat="1" ht="16.5" customHeight="1">
      <c r="B36" s="9"/>
      <c r="C36" s="9"/>
      <c r="D36" s="13" t="s">
        <v>28</v>
      </c>
      <c r="E36" s="28" t="s">
        <v>29</v>
      </c>
      <c r="F36" s="29">
        <v>750</v>
      </c>
      <c r="G36" s="29">
        <v>600</v>
      </c>
      <c r="H36" s="19">
        <f t="shared" si="0"/>
        <v>0.8</v>
      </c>
      <c r="I36" s="4"/>
    </row>
    <row r="37" spans="2:9" s="5" customFormat="1" ht="16.5" customHeight="1">
      <c r="B37" s="9"/>
      <c r="C37" s="9"/>
      <c r="D37" s="13" t="s">
        <v>36</v>
      </c>
      <c r="E37" s="28" t="s">
        <v>37</v>
      </c>
      <c r="F37" s="29">
        <v>559600</v>
      </c>
      <c r="G37" s="29">
        <v>61600</v>
      </c>
      <c r="H37" s="19">
        <f t="shared" si="0"/>
        <v>0.11007862759113653</v>
      </c>
      <c r="I37" s="4"/>
    </row>
    <row r="38" spans="2:9" s="5" customFormat="1" ht="16.5" customHeight="1">
      <c r="B38" s="6" t="s">
        <v>52</v>
      </c>
      <c r="C38" s="6"/>
      <c r="D38" s="6"/>
      <c r="E38" s="7" t="s">
        <v>53</v>
      </c>
      <c r="F38" s="8">
        <f>F39</f>
        <v>239332.76</v>
      </c>
      <c r="G38" s="8">
        <f>G39</f>
        <v>111315.93</v>
      </c>
      <c r="H38" s="27">
        <f t="shared" si="0"/>
        <v>0.46510945680816945</v>
      </c>
      <c r="I38" s="4"/>
    </row>
    <row r="39" spans="2:9" s="5" customFormat="1" ht="16.5" customHeight="1">
      <c r="B39" s="9"/>
      <c r="C39" s="10" t="s">
        <v>54</v>
      </c>
      <c r="D39" s="10"/>
      <c r="E39" s="11" t="s">
        <v>55</v>
      </c>
      <c r="F39" s="12">
        <f>SUM(F40:F47)</f>
        <v>239332.76</v>
      </c>
      <c r="G39" s="12">
        <f>SUM(G40:G47)</f>
        <v>111315.93</v>
      </c>
      <c r="H39" s="24">
        <f t="shared" si="0"/>
        <v>0.46510945680816945</v>
      </c>
      <c r="I39" s="4"/>
    </row>
    <row r="40" spans="2:9" s="5" customFormat="1" ht="16.5" customHeight="1">
      <c r="B40" s="9"/>
      <c r="C40" s="9"/>
      <c r="D40" s="13" t="s">
        <v>18</v>
      </c>
      <c r="E40" s="28" t="s">
        <v>19</v>
      </c>
      <c r="F40" s="29">
        <v>44952.76</v>
      </c>
      <c r="G40" s="29">
        <v>14212.29</v>
      </c>
      <c r="H40" s="19">
        <f t="shared" si="0"/>
        <v>0.31616056500201545</v>
      </c>
      <c r="I40" s="4"/>
    </row>
    <row r="41" spans="2:9" s="5" customFormat="1" ht="16.5" customHeight="1">
      <c r="B41" s="9"/>
      <c r="C41" s="9"/>
      <c r="D41" s="13" t="s">
        <v>20</v>
      </c>
      <c r="E41" s="28" t="s">
        <v>21</v>
      </c>
      <c r="F41" s="29">
        <v>9500</v>
      </c>
      <c r="G41" s="29">
        <v>3697.69</v>
      </c>
      <c r="H41" s="19">
        <f t="shared" si="0"/>
        <v>0.38923052631578947</v>
      </c>
      <c r="I41" s="4"/>
    </row>
    <row r="42" spans="2:9" s="5" customFormat="1" ht="16.5" customHeight="1">
      <c r="B42" s="9"/>
      <c r="C42" s="9"/>
      <c r="D42" s="13" t="s">
        <v>22</v>
      </c>
      <c r="E42" s="28" t="s">
        <v>23</v>
      </c>
      <c r="F42" s="29">
        <v>33310</v>
      </c>
      <c r="G42" s="29">
        <v>6826.5</v>
      </c>
      <c r="H42" s="19">
        <f t="shared" si="0"/>
        <v>0.2049384569198439</v>
      </c>
      <c r="I42" s="4"/>
    </row>
    <row r="43" spans="2:9" s="5" customFormat="1" ht="16.5" customHeight="1">
      <c r="B43" s="9"/>
      <c r="C43" s="9"/>
      <c r="D43" s="13" t="s">
        <v>26</v>
      </c>
      <c r="E43" s="28" t="s">
        <v>27</v>
      </c>
      <c r="F43" s="29">
        <v>48900</v>
      </c>
      <c r="G43" s="29">
        <v>26426.45</v>
      </c>
      <c r="H43" s="19">
        <f t="shared" si="0"/>
        <v>0.540418200408998</v>
      </c>
      <c r="I43" s="4"/>
    </row>
    <row r="44" spans="2:9" s="5" customFormat="1" ht="16.5" customHeight="1">
      <c r="B44" s="9"/>
      <c r="C44" s="9"/>
      <c r="D44" s="13" t="s">
        <v>28</v>
      </c>
      <c r="E44" s="28" t="s">
        <v>29</v>
      </c>
      <c r="F44" s="29">
        <v>1000</v>
      </c>
      <c r="G44" s="29">
        <v>843</v>
      </c>
      <c r="H44" s="19">
        <f t="shared" si="0"/>
        <v>0.843</v>
      </c>
      <c r="I44" s="4"/>
    </row>
    <row r="45" spans="2:9" s="5" customFormat="1" ht="16.5" customHeight="1">
      <c r="B45" s="9"/>
      <c r="C45" s="9"/>
      <c r="D45" s="13" t="s">
        <v>32</v>
      </c>
      <c r="E45" s="28" t="s">
        <v>33</v>
      </c>
      <c r="F45" s="29">
        <v>1000</v>
      </c>
      <c r="G45" s="29">
        <v>0</v>
      </c>
      <c r="H45" s="19">
        <f t="shared" si="0"/>
        <v>0</v>
      </c>
      <c r="I45" s="4"/>
    </row>
    <row r="46" spans="2:9" s="5" customFormat="1" ht="24.75" customHeight="1">
      <c r="B46" s="9"/>
      <c r="C46" s="9"/>
      <c r="D46" s="13" t="s">
        <v>56</v>
      </c>
      <c r="E46" s="28" t="s">
        <v>57</v>
      </c>
      <c r="F46" s="29">
        <v>670</v>
      </c>
      <c r="G46" s="29">
        <v>270</v>
      </c>
      <c r="H46" s="19">
        <f t="shared" si="0"/>
        <v>0.40298507462686567</v>
      </c>
      <c r="I46" s="4"/>
    </row>
    <row r="47" spans="2:9" s="5" customFormat="1" ht="16.5" customHeight="1">
      <c r="B47" s="9"/>
      <c r="C47" s="9"/>
      <c r="D47" s="13" t="s">
        <v>36</v>
      </c>
      <c r="E47" s="28" t="s">
        <v>37</v>
      </c>
      <c r="F47" s="29">
        <v>100000</v>
      </c>
      <c r="G47" s="29">
        <v>59040</v>
      </c>
      <c r="H47" s="19">
        <f t="shared" si="0"/>
        <v>0.5904</v>
      </c>
      <c r="I47" s="4"/>
    </row>
    <row r="48" spans="2:9" s="5" customFormat="1" ht="16.5" customHeight="1">
      <c r="B48" s="6" t="s">
        <v>58</v>
      </c>
      <c r="C48" s="6"/>
      <c r="D48" s="6"/>
      <c r="E48" s="7" t="s">
        <v>59</v>
      </c>
      <c r="F48" s="8">
        <f>F49+F52</f>
        <v>13648</v>
      </c>
      <c r="G48" s="8">
        <f>G49+G52</f>
        <v>5904</v>
      </c>
      <c r="H48" s="27">
        <f t="shared" si="0"/>
        <v>0.43259085580304807</v>
      </c>
      <c r="I48" s="4"/>
    </row>
    <row r="49" spans="2:9" s="5" customFormat="1" ht="16.5" customHeight="1">
      <c r="B49" s="9"/>
      <c r="C49" s="10" t="s">
        <v>209</v>
      </c>
      <c r="D49" s="10"/>
      <c r="E49" s="11" t="s">
        <v>210</v>
      </c>
      <c r="F49" s="12">
        <f>SUM(F50:F51)</f>
        <v>9904</v>
      </c>
      <c r="G49" s="12">
        <f>SUM(G50:G51)</f>
        <v>5904</v>
      </c>
      <c r="H49" s="24">
        <f t="shared" si="0"/>
        <v>0.5961227786752827</v>
      </c>
      <c r="I49" s="4"/>
    </row>
    <row r="50" spans="2:9" s="5" customFormat="1" ht="16.5" customHeight="1">
      <c r="B50" s="9"/>
      <c r="C50" s="9"/>
      <c r="D50" s="13" t="s">
        <v>26</v>
      </c>
      <c r="E50" s="28" t="s">
        <v>27</v>
      </c>
      <c r="F50" s="29">
        <v>4000</v>
      </c>
      <c r="G50" s="29">
        <v>0</v>
      </c>
      <c r="H50" s="19">
        <f t="shared" si="0"/>
        <v>0</v>
      </c>
      <c r="I50" s="4"/>
    </row>
    <row r="51" spans="2:9" s="5" customFormat="1" ht="16.5" customHeight="1">
      <c r="B51" s="9"/>
      <c r="C51" s="9"/>
      <c r="D51" s="34" t="s">
        <v>36</v>
      </c>
      <c r="E51" s="35" t="s">
        <v>37</v>
      </c>
      <c r="F51" s="36">
        <v>5904</v>
      </c>
      <c r="G51" s="36">
        <v>5904</v>
      </c>
      <c r="H51" s="37">
        <f t="shared" si="0"/>
        <v>1</v>
      </c>
      <c r="I51" s="4"/>
    </row>
    <row r="52" spans="2:9" s="5" customFormat="1" ht="16.5" customHeight="1">
      <c r="B52" s="33"/>
      <c r="C52" s="51" t="s">
        <v>211</v>
      </c>
      <c r="D52" s="51"/>
      <c r="E52" s="52" t="s">
        <v>45</v>
      </c>
      <c r="F52" s="30">
        <f>F53</f>
        <v>3744</v>
      </c>
      <c r="G52" s="30">
        <f>G53</f>
        <v>0</v>
      </c>
      <c r="H52" s="24">
        <f>G52/F52</f>
        <v>0</v>
      </c>
      <c r="I52" s="4"/>
    </row>
    <row r="53" spans="2:9" s="5" customFormat="1" ht="57" customHeight="1">
      <c r="B53" s="9"/>
      <c r="C53" s="9"/>
      <c r="D53" s="38" t="s">
        <v>212</v>
      </c>
      <c r="E53" s="39" t="s">
        <v>213</v>
      </c>
      <c r="F53" s="29">
        <v>3744</v>
      </c>
      <c r="G53" s="29">
        <v>0</v>
      </c>
      <c r="H53" s="40">
        <f>G53/F53</f>
        <v>0</v>
      </c>
      <c r="I53" s="4"/>
    </row>
    <row r="54" spans="2:9" s="5" customFormat="1" ht="16.5" customHeight="1">
      <c r="B54" s="6" t="s">
        <v>60</v>
      </c>
      <c r="C54" s="6"/>
      <c r="D54" s="6"/>
      <c r="E54" s="7" t="s">
        <v>61</v>
      </c>
      <c r="F54" s="8">
        <f>F55+F57+F62+F82+F85</f>
        <v>1916228.83</v>
      </c>
      <c r="G54" s="8">
        <f>G55+G57+G62+G82+G85</f>
        <v>925451.4400000001</v>
      </c>
      <c r="H54" s="27">
        <f t="shared" si="0"/>
        <v>0.48295455402369664</v>
      </c>
      <c r="I54" s="4"/>
    </row>
    <row r="55" spans="2:9" s="5" customFormat="1" ht="16.5" customHeight="1">
      <c r="B55" s="9"/>
      <c r="C55" s="10" t="s">
        <v>62</v>
      </c>
      <c r="D55" s="10"/>
      <c r="E55" s="11" t="s">
        <v>63</v>
      </c>
      <c r="F55" s="12">
        <f>F56</f>
        <v>44991</v>
      </c>
      <c r="G55" s="12">
        <f>G56</f>
        <v>24220</v>
      </c>
      <c r="H55" s="24">
        <f t="shared" si="0"/>
        <v>0.5383298881998622</v>
      </c>
      <c r="I55" s="4"/>
    </row>
    <row r="56" spans="2:9" s="5" customFormat="1" ht="16.5" customHeight="1">
      <c r="B56" s="9"/>
      <c r="C56" s="9"/>
      <c r="D56" s="13" t="s">
        <v>10</v>
      </c>
      <c r="E56" s="28" t="s">
        <v>11</v>
      </c>
      <c r="F56" s="29">
        <v>44991</v>
      </c>
      <c r="G56" s="29">
        <v>24220</v>
      </c>
      <c r="H56" s="19">
        <f t="shared" si="0"/>
        <v>0.5383298881998622</v>
      </c>
      <c r="I56" s="4"/>
    </row>
    <row r="57" spans="2:9" s="5" customFormat="1" ht="16.5" customHeight="1">
      <c r="B57" s="9"/>
      <c r="C57" s="10" t="s">
        <v>64</v>
      </c>
      <c r="D57" s="10"/>
      <c r="E57" s="11" t="s">
        <v>65</v>
      </c>
      <c r="F57" s="12">
        <f>SUM(F58:F61)</f>
        <v>151700</v>
      </c>
      <c r="G57" s="12">
        <f>SUM(G58:G61)</f>
        <v>73194.43</v>
      </c>
      <c r="H57" s="24">
        <f t="shared" si="0"/>
        <v>0.48249459459459454</v>
      </c>
      <c r="I57" s="4"/>
    </row>
    <row r="58" spans="2:9" s="5" customFormat="1" ht="16.5" customHeight="1">
      <c r="B58" s="9"/>
      <c r="C58" s="9"/>
      <c r="D58" s="13" t="s">
        <v>66</v>
      </c>
      <c r="E58" s="28" t="s">
        <v>67</v>
      </c>
      <c r="F58" s="29">
        <v>147200</v>
      </c>
      <c r="G58" s="29">
        <v>72231.9</v>
      </c>
      <c r="H58" s="19">
        <f t="shared" si="0"/>
        <v>0.4907058423913043</v>
      </c>
      <c r="I58" s="4"/>
    </row>
    <row r="59" spans="2:9" s="5" customFormat="1" ht="16.5" customHeight="1">
      <c r="B59" s="9"/>
      <c r="C59" s="9"/>
      <c r="D59" s="13" t="s">
        <v>18</v>
      </c>
      <c r="E59" s="28" t="s">
        <v>19</v>
      </c>
      <c r="F59" s="29">
        <v>600</v>
      </c>
      <c r="G59" s="29">
        <v>192.08</v>
      </c>
      <c r="H59" s="19">
        <f t="shared" si="0"/>
        <v>0.3201333333333334</v>
      </c>
      <c r="I59" s="4"/>
    </row>
    <row r="60" spans="2:9" s="5" customFormat="1" ht="16.5" customHeight="1">
      <c r="B60" s="9"/>
      <c r="C60" s="9"/>
      <c r="D60" s="13" t="s">
        <v>68</v>
      </c>
      <c r="E60" s="28" t="s">
        <v>69</v>
      </c>
      <c r="F60" s="29">
        <v>1400</v>
      </c>
      <c r="G60" s="29">
        <v>534.45</v>
      </c>
      <c r="H60" s="19">
        <f t="shared" si="0"/>
        <v>0.38175000000000003</v>
      </c>
      <c r="I60" s="4"/>
    </row>
    <row r="61" spans="2:9" s="5" customFormat="1" ht="16.5" customHeight="1">
      <c r="B61" s="9"/>
      <c r="C61" s="9"/>
      <c r="D61" s="13" t="s">
        <v>26</v>
      </c>
      <c r="E61" s="28" t="s">
        <v>27</v>
      </c>
      <c r="F61" s="29">
        <v>2500</v>
      </c>
      <c r="G61" s="29">
        <v>236</v>
      </c>
      <c r="H61" s="19">
        <f t="shared" si="0"/>
        <v>0.0944</v>
      </c>
      <c r="I61" s="4"/>
    </row>
    <row r="62" spans="2:9" s="5" customFormat="1" ht="16.5" customHeight="1">
      <c r="B62" s="9"/>
      <c r="C62" s="10" t="s">
        <v>70</v>
      </c>
      <c r="D62" s="10"/>
      <c r="E62" s="11" t="s">
        <v>71</v>
      </c>
      <c r="F62" s="12">
        <f>SUM(F63:F81)</f>
        <v>1509287.83</v>
      </c>
      <c r="G62" s="12">
        <f>SUM(G63:G81)</f>
        <v>746323.78</v>
      </c>
      <c r="H62" s="24">
        <f t="shared" si="0"/>
        <v>0.49448737687098426</v>
      </c>
      <c r="I62" s="4"/>
    </row>
    <row r="63" spans="2:9" s="5" customFormat="1" ht="16.5" customHeight="1">
      <c r="B63" s="9"/>
      <c r="C63" s="9"/>
      <c r="D63" s="13" t="s">
        <v>8</v>
      </c>
      <c r="E63" s="28" t="s">
        <v>9</v>
      </c>
      <c r="F63" s="29">
        <v>3000</v>
      </c>
      <c r="G63" s="29">
        <v>19.2</v>
      </c>
      <c r="H63" s="19">
        <f t="shared" si="0"/>
        <v>0.0063999999999999994</v>
      </c>
      <c r="I63" s="4"/>
    </row>
    <row r="64" spans="2:9" s="5" customFormat="1" ht="16.5" customHeight="1">
      <c r="B64" s="9"/>
      <c r="C64" s="9"/>
      <c r="D64" s="13" t="s">
        <v>10</v>
      </c>
      <c r="E64" s="28" t="s">
        <v>11</v>
      </c>
      <c r="F64" s="29">
        <v>961961</v>
      </c>
      <c r="G64" s="29">
        <v>449568.51</v>
      </c>
      <c r="H64" s="19">
        <f t="shared" si="0"/>
        <v>0.4673458799265251</v>
      </c>
      <c r="I64" s="4"/>
    </row>
    <row r="65" spans="2:9" s="5" customFormat="1" ht="16.5" customHeight="1">
      <c r="B65" s="9"/>
      <c r="C65" s="9"/>
      <c r="D65" s="13" t="s">
        <v>12</v>
      </c>
      <c r="E65" s="28" t="s">
        <v>13</v>
      </c>
      <c r="F65" s="29">
        <v>69989</v>
      </c>
      <c r="G65" s="29">
        <v>69988.43</v>
      </c>
      <c r="H65" s="19">
        <f t="shared" si="0"/>
        <v>0.999991855863064</v>
      </c>
      <c r="I65" s="4"/>
    </row>
    <row r="66" spans="2:9" s="5" customFormat="1" ht="16.5" customHeight="1">
      <c r="B66" s="9"/>
      <c r="C66" s="9"/>
      <c r="D66" s="13" t="s">
        <v>14</v>
      </c>
      <c r="E66" s="28" t="s">
        <v>15</v>
      </c>
      <c r="F66" s="29">
        <v>169831</v>
      </c>
      <c r="G66" s="29">
        <v>93985.31</v>
      </c>
      <c r="H66" s="19">
        <f t="shared" si="0"/>
        <v>0.5534049142971542</v>
      </c>
      <c r="I66" s="4"/>
    </row>
    <row r="67" spans="2:9" s="5" customFormat="1" ht="16.5" customHeight="1">
      <c r="B67" s="9"/>
      <c r="C67" s="9"/>
      <c r="D67" s="13" t="s">
        <v>16</v>
      </c>
      <c r="E67" s="28" t="s">
        <v>17</v>
      </c>
      <c r="F67" s="29">
        <v>20198</v>
      </c>
      <c r="G67" s="29">
        <v>12293.97</v>
      </c>
      <c r="H67" s="19">
        <f t="shared" si="0"/>
        <v>0.6086726408555302</v>
      </c>
      <c r="I67" s="4"/>
    </row>
    <row r="68" spans="2:9" s="5" customFormat="1" ht="16.5" customHeight="1">
      <c r="B68" s="9"/>
      <c r="C68" s="9"/>
      <c r="D68" s="13" t="s">
        <v>46</v>
      </c>
      <c r="E68" s="28" t="s">
        <v>47</v>
      </c>
      <c r="F68" s="29">
        <v>44400</v>
      </c>
      <c r="G68" s="29">
        <v>14246.5</v>
      </c>
      <c r="H68" s="19">
        <f aca="true" t="shared" si="1" ref="H68:H123">G68/F68</f>
        <v>0.32086711711711713</v>
      </c>
      <c r="I68" s="4"/>
    </row>
    <row r="69" spans="2:9" s="5" customFormat="1" ht="16.5" customHeight="1">
      <c r="B69" s="9"/>
      <c r="C69" s="9"/>
      <c r="D69" s="13" t="s">
        <v>18</v>
      </c>
      <c r="E69" s="28" t="s">
        <v>19</v>
      </c>
      <c r="F69" s="29">
        <v>76700</v>
      </c>
      <c r="G69" s="29">
        <v>24328.12</v>
      </c>
      <c r="H69" s="19">
        <f t="shared" si="1"/>
        <v>0.31718539765319426</v>
      </c>
      <c r="I69" s="4"/>
    </row>
    <row r="70" spans="2:9" s="5" customFormat="1" ht="16.5" customHeight="1">
      <c r="B70" s="9"/>
      <c r="C70" s="9"/>
      <c r="D70" s="13" t="s">
        <v>68</v>
      </c>
      <c r="E70" s="28" t="s">
        <v>69</v>
      </c>
      <c r="F70" s="29">
        <v>1000</v>
      </c>
      <c r="G70" s="29">
        <v>481.8</v>
      </c>
      <c r="H70" s="19">
        <f t="shared" si="1"/>
        <v>0.4818</v>
      </c>
      <c r="I70" s="4"/>
    </row>
    <row r="71" spans="2:9" s="5" customFormat="1" ht="16.5" customHeight="1">
      <c r="B71" s="9"/>
      <c r="C71" s="9"/>
      <c r="D71" s="13" t="s">
        <v>72</v>
      </c>
      <c r="E71" s="28" t="s">
        <v>73</v>
      </c>
      <c r="F71" s="29">
        <v>600</v>
      </c>
      <c r="G71" s="29">
        <v>0</v>
      </c>
      <c r="H71" s="19">
        <f t="shared" si="1"/>
        <v>0</v>
      </c>
      <c r="I71" s="4"/>
    </row>
    <row r="72" spans="2:9" s="5" customFormat="1" ht="16.5" customHeight="1">
      <c r="B72" s="9"/>
      <c r="C72" s="9"/>
      <c r="D72" s="13" t="s">
        <v>20</v>
      </c>
      <c r="E72" s="28" t="s">
        <v>21</v>
      </c>
      <c r="F72" s="29">
        <v>13000</v>
      </c>
      <c r="G72" s="29">
        <v>3955.27</v>
      </c>
      <c r="H72" s="19">
        <f t="shared" si="1"/>
        <v>0.30425153846153846</v>
      </c>
      <c r="I72" s="4"/>
    </row>
    <row r="73" spans="2:9" s="5" customFormat="1" ht="16.5" customHeight="1">
      <c r="B73" s="9"/>
      <c r="C73" s="9"/>
      <c r="D73" s="13" t="s">
        <v>24</v>
      </c>
      <c r="E73" s="28" t="s">
        <v>25</v>
      </c>
      <c r="F73" s="29">
        <v>500</v>
      </c>
      <c r="G73" s="29">
        <v>369</v>
      </c>
      <c r="H73" s="19">
        <f t="shared" si="1"/>
        <v>0.738</v>
      </c>
      <c r="I73" s="4"/>
    </row>
    <row r="74" spans="2:9" s="5" customFormat="1" ht="16.5" customHeight="1">
      <c r="B74" s="9"/>
      <c r="C74" s="9"/>
      <c r="D74" s="13" t="s">
        <v>26</v>
      </c>
      <c r="E74" s="28" t="s">
        <v>27</v>
      </c>
      <c r="F74" s="29">
        <v>90168.09</v>
      </c>
      <c r="G74" s="29">
        <v>43345.13</v>
      </c>
      <c r="H74" s="19">
        <f t="shared" si="1"/>
        <v>0.4807147406582528</v>
      </c>
      <c r="I74" s="4"/>
    </row>
    <row r="75" spans="2:9" s="5" customFormat="1" ht="16.5" customHeight="1">
      <c r="B75" s="9"/>
      <c r="C75" s="9"/>
      <c r="D75" s="13" t="s">
        <v>74</v>
      </c>
      <c r="E75" s="28" t="s">
        <v>75</v>
      </c>
      <c r="F75" s="29">
        <v>14000</v>
      </c>
      <c r="G75" s="29">
        <v>6339.51</v>
      </c>
      <c r="H75" s="19">
        <f t="shared" si="1"/>
        <v>0.4528221428571429</v>
      </c>
      <c r="I75" s="4"/>
    </row>
    <row r="76" spans="2:9" s="5" customFormat="1" ht="16.5" customHeight="1">
      <c r="B76" s="9"/>
      <c r="C76" s="9"/>
      <c r="D76" s="13" t="s">
        <v>76</v>
      </c>
      <c r="E76" s="28" t="s">
        <v>77</v>
      </c>
      <c r="F76" s="29">
        <v>5859.1</v>
      </c>
      <c r="G76" s="29">
        <v>1194.16</v>
      </c>
      <c r="H76" s="19">
        <f t="shared" si="1"/>
        <v>0.2038128722841392</v>
      </c>
      <c r="I76" s="4"/>
    </row>
    <row r="77" spans="2:9" s="5" customFormat="1" ht="16.5" customHeight="1">
      <c r="B77" s="9"/>
      <c r="C77" s="9"/>
      <c r="D77" s="13" t="s">
        <v>28</v>
      </c>
      <c r="E77" s="28" t="s">
        <v>29</v>
      </c>
      <c r="F77" s="29">
        <v>5500</v>
      </c>
      <c r="G77" s="29">
        <v>3899.44</v>
      </c>
      <c r="H77" s="19">
        <f t="shared" si="1"/>
        <v>0.7089890909090909</v>
      </c>
      <c r="I77" s="4"/>
    </row>
    <row r="78" spans="2:9" s="5" customFormat="1" ht="16.5" customHeight="1">
      <c r="B78" s="9"/>
      <c r="C78" s="9"/>
      <c r="D78" s="13" t="s">
        <v>30</v>
      </c>
      <c r="E78" s="28" t="s">
        <v>31</v>
      </c>
      <c r="F78" s="29">
        <v>21331.64</v>
      </c>
      <c r="G78" s="29">
        <v>15177.91</v>
      </c>
      <c r="H78" s="19">
        <f t="shared" si="1"/>
        <v>0.7115210082300283</v>
      </c>
      <c r="I78" s="4"/>
    </row>
    <row r="79" spans="2:9" s="5" customFormat="1" ht="16.5" customHeight="1">
      <c r="B79" s="9"/>
      <c r="C79" s="9"/>
      <c r="D79" s="13" t="s">
        <v>214</v>
      </c>
      <c r="E79" s="28" t="s">
        <v>215</v>
      </c>
      <c r="F79" s="29">
        <v>100</v>
      </c>
      <c r="G79" s="29">
        <v>30</v>
      </c>
      <c r="H79" s="19">
        <f t="shared" si="1"/>
        <v>0.3</v>
      </c>
      <c r="I79" s="4"/>
    </row>
    <row r="80" spans="2:9" s="5" customFormat="1" ht="16.5" customHeight="1">
      <c r="B80" s="9"/>
      <c r="C80" s="9"/>
      <c r="D80" s="13" t="s">
        <v>78</v>
      </c>
      <c r="E80" s="28" t="s">
        <v>79</v>
      </c>
      <c r="F80" s="29">
        <v>150</v>
      </c>
      <c r="G80" s="29">
        <v>71.09</v>
      </c>
      <c r="H80" s="19">
        <f t="shared" si="1"/>
        <v>0.4739333333333334</v>
      </c>
      <c r="I80" s="4"/>
    </row>
    <row r="81" spans="2:9" s="5" customFormat="1" ht="25.5" customHeight="1">
      <c r="B81" s="9"/>
      <c r="C81" s="9"/>
      <c r="D81" s="13" t="s">
        <v>80</v>
      </c>
      <c r="E81" s="28" t="s">
        <v>81</v>
      </c>
      <c r="F81" s="29">
        <v>11000</v>
      </c>
      <c r="G81" s="29">
        <v>7030.43</v>
      </c>
      <c r="H81" s="19">
        <f t="shared" si="1"/>
        <v>0.63913</v>
      </c>
      <c r="I81" s="4"/>
    </row>
    <row r="82" spans="2:9" s="5" customFormat="1" ht="16.5" customHeight="1">
      <c r="B82" s="9"/>
      <c r="C82" s="10" t="s">
        <v>82</v>
      </c>
      <c r="D82" s="10"/>
      <c r="E82" s="11" t="s">
        <v>83</v>
      </c>
      <c r="F82" s="12">
        <f>SUM(F83:F84)</f>
        <v>80850</v>
      </c>
      <c r="G82" s="12">
        <f>SUM(G83:G84)</f>
        <v>10925.31</v>
      </c>
      <c r="H82" s="24">
        <f t="shared" si="1"/>
        <v>0.13513061224489795</v>
      </c>
      <c r="I82" s="4"/>
    </row>
    <row r="83" spans="2:9" s="5" customFormat="1" ht="16.5" customHeight="1">
      <c r="B83" s="9"/>
      <c r="C83" s="9"/>
      <c r="D83" s="13" t="s">
        <v>18</v>
      </c>
      <c r="E83" s="28" t="s">
        <v>19</v>
      </c>
      <c r="F83" s="29">
        <v>10000</v>
      </c>
      <c r="G83" s="29">
        <v>3571.9</v>
      </c>
      <c r="H83" s="19">
        <f t="shared" si="1"/>
        <v>0.35719</v>
      </c>
      <c r="I83" s="4"/>
    </row>
    <row r="84" spans="2:9" s="5" customFormat="1" ht="16.5" customHeight="1">
      <c r="B84" s="9"/>
      <c r="C84" s="9"/>
      <c r="D84" s="13" t="s">
        <v>26</v>
      </c>
      <c r="E84" s="28" t="s">
        <v>27</v>
      </c>
      <c r="F84" s="29">
        <v>70850</v>
      </c>
      <c r="G84" s="29">
        <v>7353.41</v>
      </c>
      <c r="H84" s="19">
        <f t="shared" si="1"/>
        <v>0.10378842625264643</v>
      </c>
      <c r="I84" s="4"/>
    </row>
    <row r="85" spans="2:9" s="5" customFormat="1" ht="16.5" customHeight="1">
      <c r="B85" s="9"/>
      <c r="C85" s="10" t="s">
        <v>84</v>
      </c>
      <c r="D85" s="10"/>
      <c r="E85" s="11" t="s">
        <v>45</v>
      </c>
      <c r="F85" s="12">
        <f>SUM(F86:F91)</f>
        <v>129400</v>
      </c>
      <c r="G85" s="12">
        <f>SUM(G86:G91)</f>
        <v>70787.92</v>
      </c>
      <c r="H85" s="24">
        <f t="shared" si="1"/>
        <v>0.5470472952086554</v>
      </c>
      <c r="I85" s="4"/>
    </row>
    <row r="86" spans="2:9" s="5" customFormat="1" ht="16.5" customHeight="1">
      <c r="B86" s="9"/>
      <c r="C86" s="9"/>
      <c r="D86" s="13" t="s">
        <v>85</v>
      </c>
      <c r="E86" s="28" t="s">
        <v>86</v>
      </c>
      <c r="F86" s="29">
        <v>89000</v>
      </c>
      <c r="G86" s="29">
        <v>43579</v>
      </c>
      <c r="H86" s="19">
        <f t="shared" si="1"/>
        <v>0.48965168539325843</v>
      </c>
      <c r="I86" s="4"/>
    </row>
    <row r="87" spans="2:9" s="5" customFormat="1" ht="16.5" customHeight="1">
      <c r="B87" s="9"/>
      <c r="C87" s="9"/>
      <c r="D87" s="13" t="s">
        <v>18</v>
      </c>
      <c r="E87" s="28" t="s">
        <v>19</v>
      </c>
      <c r="F87" s="29">
        <v>2500</v>
      </c>
      <c r="G87" s="29">
        <v>1197.52</v>
      </c>
      <c r="H87" s="19">
        <f t="shared" si="1"/>
        <v>0.479008</v>
      </c>
      <c r="I87" s="4"/>
    </row>
    <row r="88" spans="2:9" s="5" customFormat="1" ht="16.5" customHeight="1">
      <c r="B88" s="9"/>
      <c r="C88" s="9"/>
      <c r="D88" s="13" t="s">
        <v>26</v>
      </c>
      <c r="E88" s="28" t="s">
        <v>27</v>
      </c>
      <c r="F88" s="29">
        <v>22000</v>
      </c>
      <c r="G88" s="29">
        <v>14076.85</v>
      </c>
      <c r="H88" s="19">
        <f t="shared" si="1"/>
        <v>0.6398568181818182</v>
      </c>
      <c r="I88" s="4"/>
    </row>
    <row r="89" spans="2:9" s="5" customFormat="1" ht="16.5" customHeight="1">
      <c r="B89" s="9"/>
      <c r="C89" s="9"/>
      <c r="D89" s="13" t="s">
        <v>28</v>
      </c>
      <c r="E89" s="28" t="s">
        <v>29</v>
      </c>
      <c r="F89" s="29">
        <v>10500</v>
      </c>
      <c r="G89" s="29">
        <v>7595.83</v>
      </c>
      <c r="H89" s="19">
        <f t="shared" si="1"/>
        <v>0.7234123809523809</v>
      </c>
      <c r="I89" s="4"/>
    </row>
    <row r="90" spans="2:9" s="5" customFormat="1" ht="26.25" customHeight="1">
      <c r="B90" s="9"/>
      <c r="C90" s="9"/>
      <c r="D90" s="13" t="s">
        <v>80</v>
      </c>
      <c r="E90" s="28" t="s">
        <v>81</v>
      </c>
      <c r="F90" s="29">
        <v>1500</v>
      </c>
      <c r="G90" s="29">
        <v>464.22</v>
      </c>
      <c r="H90" s="19">
        <f t="shared" si="1"/>
        <v>0.30948000000000003</v>
      </c>
      <c r="I90" s="4"/>
    </row>
    <row r="91" spans="2:9" s="5" customFormat="1" ht="26.25" customHeight="1">
      <c r="B91" s="9"/>
      <c r="C91" s="9"/>
      <c r="D91" s="13" t="s">
        <v>38</v>
      </c>
      <c r="E91" s="28" t="s">
        <v>39</v>
      </c>
      <c r="F91" s="29">
        <v>3900</v>
      </c>
      <c r="G91" s="29">
        <v>3874.5</v>
      </c>
      <c r="H91" s="19">
        <f t="shared" si="1"/>
        <v>0.9934615384615385</v>
      </c>
      <c r="I91" s="4"/>
    </row>
    <row r="92" spans="2:9" s="5" customFormat="1" ht="34.5" customHeight="1">
      <c r="B92" s="6" t="s">
        <v>87</v>
      </c>
      <c r="C92" s="6"/>
      <c r="D92" s="6"/>
      <c r="E92" s="7" t="s">
        <v>88</v>
      </c>
      <c r="F92" s="8">
        <f>F93</f>
        <v>4624</v>
      </c>
      <c r="G92" s="8">
        <f>G93</f>
        <v>408</v>
      </c>
      <c r="H92" s="27">
        <f t="shared" si="1"/>
        <v>0.08823529411764706</v>
      </c>
      <c r="I92" s="4"/>
    </row>
    <row r="93" spans="2:9" s="5" customFormat="1" ht="26.25" customHeight="1">
      <c r="B93" s="9"/>
      <c r="C93" s="10" t="s">
        <v>89</v>
      </c>
      <c r="D93" s="10"/>
      <c r="E93" s="11" t="s">
        <v>90</v>
      </c>
      <c r="F93" s="12">
        <f>F95+F94</f>
        <v>4624</v>
      </c>
      <c r="G93" s="12">
        <f>G95+G94</f>
        <v>408</v>
      </c>
      <c r="H93" s="24">
        <f t="shared" si="1"/>
        <v>0.08823529411764706</v>
      </c>
      <c r="I93" s="4"/>
    </row>
    <row r="94" spans="2:9" s="5" customFormat="1" ht="18" customHeight="1">
      <c r="B94" s="47"/>
      <c r="C94" s="47"/>
      <c r="D94" s="48" t="s">
        <v>18</v>
      </c>
      <c r="E94" s="28" t="s">
        <v>19</v>
      </c>
      <c r="F94" s="29">
        <v>3808</v>
      </c>
      <c r="G94" s="29">
        <v>0</v>
      </c>
      <c r="H94" s="19">
        <f>G94/F94</f>
        <v>0</v>
      </c>
      <c r="I94" s="4"/>
    </row>
    <row r="95" spans="2:9" s="5" customFormat="1" ht="16.5" customHeight="1">
      <c r="B95" s="9"/>
      <c r="C95" s="9"/>
      <c r="D95" s="13" t="s">
        <v>26</v>
      </c>
      <c r="E95" s="28" t="s">
        <v>27</v>
      </c>
      <c r="F95" s="29">
        <v>816</v>
      </c>
      <c r="G95" s="29">
        <v>408</v>
      </c>
      <c r="H95" s="19">
        <f t="shared" si="1"/>
        <v>0.5</v>
      </c>
      <c r="I95" s="4"/>
    </row>
    <row r="96" spans="2:9" s="5" customFormat="1" ht="16.5" customHeight="1">
      <c r="B96" s="6" t="s">
        <v>91</v>
      </c>
      <c r="C96" s="6"/>
      <c r="D96" s="6"/>
      <c r="E96" s="7" t="s">
        <v>92</v>
      </c>
      <c r="F96" s="8">
        <f>F97+F110</f>
        <v>709391</v>
      </c>
      <c r="G96" s="8">
        <f>G97+G110</f>
        <v>60170.08</v>
      </c>
      <c r="H96" s="27">
        <f t="shared" si="1"/>
        <v>0.08481934504384747</v>
      </c>
      <c r="I96" s="4"/>
    </row>
    <row r="97" spans="2:9" s="5" customFormat="1" ht="16.5" customHeight="1">
      <c r="B97" s="9"/>
      <c r="C97" s="10" t="s">
        <v>93</v>
      </c>
      <c r="D97" s="10"/>
      <c r="E97" s="11" t="s">
        <v>94</v>
      </c>
      <c r="F97" s="12">
        <f>SUM(F98:F109)</f>
        <v>708791</v>
      </c>
      <c r="G97" s="12">
        <f>SUM(G98:G109)</f>
        <v>60170.08</v>
      </c>
      <c r="H97" s="24">
        <f t="shared" si="1"/>
        <v>0.0848911456268491</v>
      </c>
      <c r="I97" s="4"/>
    </row>
    <row r="98" spans="2:9" s="5" customFormat="1" ht="16.5" customHeight="1">
      <c r="B98" s="9"/>
      <c r="C98" s="9"/>
      <c r="D98" s="13" t="s">
        <v>66</v>
      </c>
      <c r="E98" s="28" t="s">
        <v>67</v>
      </c>
      <c r="F98" s="29">
        <v>53500</v>
      </c>
      <c r="G98" s="29">
        <v>13129.6</v>
      </c>
      <c r="H98" s="19">
        <f t="shared" si="1"/>
        <v>0.24541308411214954</v>
      </c>
      <c r="I98" s="4"/>
    </row>
    <row r="99" spans="2:9" s="5" customFormat="1" ht="16.5" customHeight="1">
      <c r="B99" s="9"/>
      <c r="C99" s="9"/>
      <c r="D99" s="13" t="s">
        <v>14</v>
      </c>
      <c r="E99" s="28" t="s">
        <v>15</v>
      </c>
      <c r="F99" s="29">
        <v>535</v>
      </c>
      <c r="G99" s="29">
        <v>267.48</v>
      </c>
      <c r="H99" s="19">
        <f t="shared" si="1"/>
        <v>0.49996261682242993</v>
      </c>
      <c r="I99" s="4"/>
    </row>
    <row r="100" spans="2:9" s="5" customFormat="1" ht="16.5" customHeight="1">
      <c r="B100" s="9"/>
      <c r="C100" s="9"/>
      <c r="D100" s="13" t="s">
        <v>16</v>
      </c>
      <c r="E100" s="28" t="s">
        <v>17</v>
      </c>
      <c r="F100" s="29">
        <v>76</v>
      </c>
      <c r="G100" s="29">
        <v>19.11</v>
      </c>
      <c r="H100" s="19">
        <f t="shared" si="1"/>
        <v>0.25144736842105264</v>
      </c>
      <c r="I100" s="4"/>
    </row>
    <row r="101" spans="2:9" s="5" customFormat="1" ht="16.5" customHeight="1">
      <c r="B101" s="9"/>
      <c r="C101" s="9"/>
      <c r="D101" s="13" t="s">
        <v>46</v>
      </c>
      <c r="E101" s="28" t="s">
        <v>47</v>
      </c>
      <c r="F101" s="29">
        <v>29280</v>
      </c>
      <c r="G101" s="29">
        <v>13820</v>
      </c>
      <c r="H101" s="19">
        <f t="shared" si="1"/>
        <v>0.4719945355191257</v>
      </c>
      <c r="I101" s="4"/>
    </row>
    <row r="102" spans="2:9" s="5" customFormat="1" ht="16.5" customHeight="1">
      <c r="B102" s="9"/>
      <c r="C102" s="9"/>
      <c r="D102" s="13" t="s">
        <v>18</v>
      </c>
      <c r="E102" s="28" t="s">
        <v>19</v>
      </c>
      <c r="F102" s="29">
        <v>50500</v>
      </c>
      <c r="G102" s="29">
        <v>13971.58</v>
      </c>
      <c r="H102" s="19">
        <f t="shared" si="1"/>
        <v>0.2766649504950495</v>
      </c>
      <c r="I102" s="4"/>
    </row>
    <row r="103" spans="2:9" s="5" customFormat="1" ht="16.5" customHeight="1">
      <c r="B103" s="9"/>
      <c r="C103" s="9"/>
      <c r="D103" s="13" t="s">
        <v>68</v>
      </c>
      <c r="E103" s="28" t="s">
        <v>69</v>
      </c>
      <c r="F103" s="29">
        <v>200</v>
      </c>
      <c r="G103" s="29">
        <v>73.1</v>
      </c>
      <c r="H103" s="19">
        <f t="shared" si="1"/>
        <v>0.3655</v>
      </c>
      <c r="I103" s="4"/>
    </row>
    <row r="104" spans="2:9" s="5" customFormat="1" ht="16.5" customHeight="1">
      <c r="B104" s="9"/>
      <c r="C104" s="9"/>
      <c r="D104" s="13" t="s">
        <v>20</v>
      </c>
      <c r="E104" s="28" t="s">
        <v>21</v>
      </c>
      <c r="F104" s="29">
        <v>8000</v>
      </c>
      <c r="G104" s="29">
        <v>2727.22</v>
      </c>
      <c r="H104" s="19">
        <f t="shared" si="1"/>
        <v>0.3409025</v>
      </c>
      <c r="I104" s="4"/>
    </row>
    <row r="105" spans="2:9" s="5" customFormat="1" ht="16.5" customHeight="1">
      <c r="B105" s="9"/>
      <c r="C105" s="9"/>
      <c r="D105" s="13" t="s">
        <v>22</v>
      </c>
      <c r="E105" s="28" t="s">
        <v>23</v>
      </c>
      <c r="F105" s="29">
        <v>17000</v>
      </c>
      <c r="G105" s="29">
        <v>0</v>
      </c>
      <c r="H105" s="19">
        <f t="shared" si="1"/>
        <v>0</v>
      </c>
      <c r="I105" s="4"/>
    </row>
    <row r="106" spans="2:9" s="5" customFormat="1" ht="16.5" customHeight="1">
      <c r="B106" s="9"/>
      <c r="C106" s="9"/>
      <c r="D106" s="13" t="s">
        <v>24</v>
      </c>
      <c r="E106" s="28" t="s">
        <v>25</v>
      </c>
      <c r="F106" s="29">
        <v>5000</v>
      </c>
      <c r="G106" s="29">
        <v>169</v>
      </c>
      <c r="H106" s="19">
        <f t="shared" si="1"/>
        <v>0.0338</v>
      </c>
      <c r="I106" s="4"/>
    </row>
    <row r="107" spans="2:9" s="5" customFormat="1" ht="16.5" customHeight="1">
      <c r="B107" s="9"/>
      <c r="C107" s="9"/>
      <c r="D107" s="13" t="s">
        <v>26</v>
      </c>
      <c r="E107" s="28" t="s">
        <v>27</v>
      </c>
      <c r="F107" s="29">
        <v>20000</v>
      </c>
      <c r="G107" s="29">
        <v>4849.99</v>
      </c>
      <c r="H107" s="19">
        <f t="shared" si="1"/>
        <v>0.24249949999999998</v>
      </c>
      <c r="I107" s="4"/>
    </row>
    <row r="108" spans="2:9" s="5" customFormat="1" ht="16.5" customHeight="1">
      <c r="B108" s="9"/>
      <c r="C108" s="9"/>
      <c r="D108" s="13" t="s">
        <v>28</v>
      </c>
      <c r="E108" s="28" t="s">
        <v>29</v>
      </c>
      <c r="F108" s="29">
        <v>18700</v>
      </c>
      <c r="G108" s="29">
        <v>7343</v>
      </c>
      <c r="H108" s="19">
        <f t="shared" si="1"/>
        <v>0.3926737967914439</v>
      </c>
      <c r="I108" s="4"/>
    </row>
    <row r="109" spans="2:9" s="5" customFormat="1" ht="16.5" customHeight="1">
      <c r="B109" s="9"/>
      <c r="C109" s="9"/>
      <c r="D109" s="13" t="s">
        <v>38</v>
      </c>
      <c r="E109" s="28" t="s">
        <v>39</v>
      </c>
      <c r="F109" s="29">
        <v>506000</v>
      </c>
      <c r="G109" s="29">
        <v>3800</v>
      </c>
      <c r="H109" s="19">
        <f t="shared" si="1"/>
        <v>0.007509881422924901</v>
      </c>
      <c r="I109" s="4"/>
    </row>
    <row r="110" spans="2:9" s="5" customFormat="1" ht="16.5" customHeight="1">
      <c r="B110" s="9"/>
      <c r="C110" s="10" t="s">
        <v>95</v>
      </c>
      <c r="D110" s="10"/>
      <c r="E110" s="11" t="s">
        <v>96</v>
      </c>
      <c r="F110" s="12">
        <f>F111</f>
        <v>600</v>
      </c>
      <c r="G110" s="12">
        <f>G111</f>
        <v>0</v>
      </c>
      <c r="H110" s="24">
        <f t="shared" si="1"/>
        <v>0</v>
      </c>
      <c r="I110" s="4"/>
    </row>
    <row r="111" spans="2:9" s="5" customFormat="1" ht="16.5" customHeight="1">
      <c r="B111" s="9"/>
      <c r="C111" s="9"/>
      <c r="D111" s="13" t="s">
        <v>26</v>
      </c>
      <c r="E111" s="28" t="s">
        <v>27</v>
      </c>
      <c r="F111" s="29">
        <v>600</v>
      </c>
      <c r="G111" s="29">
        <v>0</v>
      </c>
      <c r="H111" s="19">
        <f t="shared" si="1"/>
        <v>0</v>
      </c>
      <c r="I111" s="4"/>
    </row>
    <row r="112" spans="2:9" s="5" customFormat="1" ht="16.5" customHeight="1">
      <c r="B112" s="6" t="s">
        <v>97</v>
      </c>
      <c r="C112" s="6"/>
      <c r="D112" s="6"/>
      <c r="E112" s="7" t="s">
        <v>98</v>
      </c>
      <c r="F112" s="8">
        <f>F113</f>
        <v>39450</v>
      </c>
      <c r="G112" s="8">
        <f>G113</f>
        <v>17703.92</v>
      </c>
      <c r="H112" s="27">
        <f t="shared" si="1"/>
        <v>0.448768567807351</v>
      </c>
      <c r="I112" s="4"/>
    </row>
    <row r="113" spans="2:9" s="5" customFormat="1" ht="26.25" customHeight="1">
      <c r="B113" s="9"/>
      <c r="C113" s="10" t="s">
        <v>99</v>
      </c>
      <c r="D113" s="10"/>
      <c r="E113" s="11" t="s">
        <v>100</v>
      </c>
      <c r="F113" s="12">
        <f>F114</f>
        <v>39450</v>
      </c>
      <c r="G113" s="12">
        <f>G114</f>
        <v>17703.92</v>
      </c>
      <c r="H113" s="24">
        <f t="shared" si="1"/>
        <v>0.448768567807351</v>
      </c>
      <c r="I113" s="4"/>
    </row>
    <row r="114" spans="2:9" s="5" customFormat="1" ht="39.75" customHeight="1">
      <c r="B114" s="9"/>
      <c r="C114" s="9"/>
      <c r="D114" s="13" t="s">
        <v>101</v>
      </c>
      <c r="E114" s="28" t="s">
        <v>102</v>
      </c>
      <c r="F114" s="29">
        <v>39450</v>
      </c>
      <c r="G114" s="29">
        <v>17703.92</v>
      </c>
      <c r="H114" s="19">
        <f t="shared" si="1"/>
        <v>0.448768567807351</v>
      </c>
      <c r="I114" s="4"/>
    </row>
    <row r="115" spans="2:9" s="5" customFormat="1" ht="16.5" customHeight="1">
      <c r="B115" s="6" t="s">
        <v>103</v>
      </c>
      <c r="C115" s="6"/>
      <c r="D115" s="6"/>
      <c r="E115" s="7" t="s">
        <v>104</v>
      </c>
      <c r="F115" s="8">
        <f>F116</f>
        <v>50000</v>
      </c>
      <c r="G115" s="8">
        <f>G116</f>
        <v>0</v>
      </c>
      <c r="H115" s="27">
        <f t="shared" si="1"/>
        <v>0</v>
      </c>
      <c r="I115" s="4"/>
    </row>
    <row r="116" spans="2:9" s="5" customFormat="1" ht="16.5" customHeight="1">
      <c r="B116" s="9"/>
      <c r="C116" s="10" t="s">
        <v>105</v>
      </c>
      <c r="D116" s="10"/>
      <c r="E116" s="11" t="s">
        <v>106</v>
      </c>
      <c r="F116" s="12">
        <f>F117</f>
        <v>50000</v>
      </c>
      <c r="G116" s="12">
        <f>G117</f>
        <v>0</v>
      </c>
      <c r="H116" s="24">
        <f t="shared" si="1"/>
        <v>0</v>
      </c>
      <c r="I116" s="4"/>
    </row>
    <row r="117" spans="2:9" s="5" customFormat="1" ht="16.5" customHeight="1">
      <c r="B117" s="9"/>
      <c r="C117" s="9"/>
      <c r="D117" s="13" t="s">
        <v>107</v>
      </c>
      <c r="E117" s="28" t="s">
        <v>108</v>
      </c>
      <c r="F117" s="29">
        <v>50000</v>
      </c>
      <c r="G117" s="29">
        <v>0</v>
      </c>
      <c r="H117" s="19">
        <f t="shared" si="1"/>
        <v>0</v>
      </c>
      <c r="I117" s="4"/>
    </row>
    <row r="118" spans="2:9" s="5" customFormat="1" ht="16.5" customHeight="1">
      <c r="B118" s="6" t="s">
        <v>109</v>
      </c>
      <c r="C118" s="6"/>
      <c r="D118" s="6"/>
      <c r="E118" s="7" t="s">
        <v>110</v>
      </c>
      <c r="F118" s="8">
        <f>F119+F136+F153+F170+F172+F183+F185+F197+F205+F191</f>
        <v>4347922.47</v>
      </c>
      <c r="G118" s="8">
        <f>G119+G136+G153+G170+G172+G183+G185+G197+G205+G191</f>
        <v>2096478.9899999995</v>
      </c>
      <c r="H118" s="27">
        <f t="shared" si="1"/>
        <v>0.4821794786970982</v>
      </c>
      <c r="I118" s="4"/>
    </row>
    <row r="119" spans="2:9" s="5" customFormat="1" ht="16.5" customHeight="1">
      <c r="B119" s="9"/>
      <c r="C119" s="10" t="s">
        <v>111</v>
      </c>
      <c r="D119" s="10"/>
      <c r="E119" s="11" t="s">
        <v>112</v>
      </c>
      <c r="F119" s="12">
        <f>SUM(F120:F135)</f>
        <v>1990670.33</v>
      </c>
      <c r="G119" s="12">
        <f>SUM(G120:G135)</f>
        <v>1011704.2299999999</v>
      </c>
      <c r="H119" s="24">
        <f t="shared" si="1"/>
        <v>0.5082228909294086</v>
      </c>
      <c r="I119" s="4"/>
    </row>
    <row r="120" spans="2:10" s="5" customFormat="1" ht="19.5" customHeight="1">
      <c r="B120" s="9"/>
      <c r="C120" s="9"/>
      <c r="D120" s="13" t="s">
        <v>113</v>
      </c>
      <c r="E120" s="28" t="s">
        <v>114</v>
      </c>
      <c r="F120" s="29">
        <v>360600</v>
      </c>
      <c r="G120" s="29">
        <v>177873.3</v>
      </c>
      <c r="H120" s="19">
        <f t="shared" si="1"/>
        <v>0.49327038269550744</v>
      </c>
      <c r="I120" s="4"/>
      <c r="J120" s="4"/>
    </row>
    <row r="121" spans="2:10" s="5" customFormat="1" ht="16.5" customHeight="1">
      <c r="B121" s="9"/>
      <c r="C121" s="9"/>
      <c r="D121" s="13" t="s">
        <v>8</v>
      </c>
      <c r="E121" s="28" t="s">
        <v>9</v>
      </c>
      <c r="F121" s="29">
        <v>72900</v>
      </c>
      <c r="G121" s="29">
        <v>34877.24</v>
      </c>
      <c r="H121" s="19">
        <f t="shared" si="1"/>
        <v>0.47842578875171465</v>
      </c>
      <c r="I121" s="4"/>
      <c r="J121" s="4"/>
    </row>
    <row r="122" spans="2:9" s="5" customFormat="1" ht="16.5" customHeight="1">
      <c r="B122" s="9"/>
      <c r="C122" s="9"/>
      <c r="D122" s="13" t="s">
        <v>115</v>
      </c>
      <c r="E122" s="28" t="s">
        <v>116</v>
      </c>
      <c r="F122" s="29">
        <v>9776</v>
      </c>
      <c r="G122" s="29">
        <v>0</v>
      </c>
      <c r="H122" s="19">
        <f t="shared" si="1"/>
        <v>0</v>
      </c>
      <c r="I122" s="4"/>
    </row>
    <row r="123" spans="2:9" s="5" customFormat="1" ht="16.5" customHeight="1">
      <c r="B123" s="9"/>
      <c r="C123" s="9"/>
      <c r="D123" s="13" t="s">
        <v>10</v>
      </c>
      <c r="E123" s="28" t="s">
        <v>11</v>
      </c>
      <c r="F123" s="29">
        <v>1092827.3</v>
      </c>
      <c r="G123" s="29">
        <v>533184.2</v>
      </c>
      <c r="H123" s="19">
        <f t="shared" si="1"/>
        <v>0.48789429034212445</v>
      </c>
      <c r="I123" s="4"/>
    </row>
    <row r="124" spans="2:9" s="5" customFormat="1" ht="16.5" customHeight="1">
      <c r="B124" s="9"/>
      <c r="C124" s="9"/>
      <c r="D124" s="13" t="s">
        <v>12</v>
      </c>
      <c r="E124" s="28" t="s">
        <v>13</v>
      </c>
      <c r="F124" s="29">
        <v>92010</v>
      </c>
      <c r="G124" s="29">
        <v>91980.89</v>
      </c>
      <c r="H124" s="19">
        <f aca="true" t="shared" si="2" ref="H124:H179">G124/F124</f>
        <v>0.9996836213455059</v>
      </c>
      <c r="I124" s="4"/>
    </row>
    <row r="125" spans="2:9" s="5" customFormat="1" ht="16.5" customHeight="1">
      <c r="B125" s="9"/>
      <c r="C125" s="9"/>
      <c r="D125" s="13" t="s">
        <v>14</v>
      </c>
      <c r="E125" s="28" t="s">
        <v>15</v>
      </c>
      <c r="F125" s="29">
        <v>208200</v>
      </c>
      <c r="G125" s="29">
        <v>111679.7</v>
      </c>
      <c r="H125" s="19">
        <f t="shared" si="2"/>
        <v>0.5364058597502401</v>
      </c>
      <c r="I125" s="4"/>
    </row>
    <row r="126" spans="2:9" s="5" customFormat="1" ht="16.5" customHeight="1">
      <c r="B126" s="9"/>
      <c r="C126" s="9"/>
      <c r="D126" s="13" t="s">
        <v>16</v>
      </c>
      <c r="E126" s="28" t="s">
        <v>17</v>
      </c>
      <c r="F126" s="29">
        <v>30400</v>
      </c>
      <c r="G126" s="29">
        <v>12150.07</v>
      </c>
      <c r="H126" s="19">
        <f t="shared" si="2"/>
        <v>0.3996733552631579</v>
      </c>
      <c r="I126" s="4"/>
    </row>
    <row r="127" spans="2:9" s="5" customFormat="1" ht="16.5" customHeight="1">
      <c r="B127" s="9"/>
      <c r="C127" s="9"/>
      <c r="D127" s="13" t="s">
        <v>18</v>
      </c>
      <c r="E127" s="28" t="s">
        <v>19</v>
      </c>
      <c r="F127" s="29">
        <v>41435.3</v>
      </c>
      <c r="G127" s="29">
        <v>22054.09</v>
      </c>
      <c r="H127" s="19">
        <f t="shared" si="2"/>
        <v>0.5322536581127686</v>
      </c>
      <c r="I127" s="4"/>
    </row>
    <row r="128" spans="2:9" s="5" customFormat="1" ht="16.5" customHeight="1">
      <c r="B128" s="9"/>
      <c r="C128" s="9"/>
      <c r="D128" s="13" t="s">
        <v>72</v>
      </c>
      <c r="E128" s="28" t="s">
        <v>73</v>
      </c>
      <c r="F128" s="29">
        <v>1500</v>
      </c>
      <c r="G128" s="29">
        <v>49.9</v>
      </c>
      <c r="H128" s="19">
        <f t="shared" si="2"/>
        <v>0.03326666666666667</v>
      </c>
      <c r="I128" s="4"/>
    </row>
    <row r="129" spans="2:9" s="5" customFormat="1" ht="16.5" customHeight="1">
      <c r="B129" s="9"/>
      <c r="C129" s="9"/>
      <c r="D129" s="13" t="s">
        <v>20</v>
      </c>
      <c r="E129" s="28" t="s">
        <v>21</v>
      </c>
      <c r="F129" s="29">
        <v>7000</v>
      </c>
      <c r="G129" s="29">
        <v>3327.7</v>
      </c>
      <c r="H129" s="19">
        <f t="shared" si="2"/>
        <v>0.47538571428571424</v>
      </c>
      <c r="I129" s="4"/>
    </row>
    <row r="130" spans="2:9" s="5" customFormat="1" ht="16.5" customHeight="1">
      <c r="B130" s="9"/>
      <c r="C130" s="9"/>
      <c r="D130" s="13" t="s">
        <v>22</v>
      </c>
      <c r="E130" s="28" t="s">
        <v>23</v>
      </c>
      <c r="F130" s="29">
        <v>5000</v>
      </c>
      <c r="G130" s="29">
        <v>0</v>
      </c>
      <c r="H130" s="19">
        <f t="shared" si="2"/>
        <v>0</v>
      </c>
      <c r="I130" s="4"/>
    </row>
    <row r="131" spans="2:9" s="5" customFormat="1" ht="16.5" customHeight="1">
      <c r="B131" s="9"/>
      <c r="C131" s="9"/>
      <c r="D131" s="13" t="s">
        <v>26</v>
      </c>
      <c r="E131" s="28" t="s">
        <v>27</v>
      </c>
      <c r="F131" s="29">
        <v>5400</v>
      </c>
      <c r="G131" s="29">
        <v>4167.64</v>
      </c>
      <c r="H131" s="19">
        <f t="shared" si="2"/>
        <v>0.7717851851851852</v>
      </c>
      <c r="I131" s="4"/>
    </row>
    <row r="132" spans="2:9" s="5" customFormat="1" ht="16.5" customHeight="1">
      <c r="B132" s="9"/>
      <c r="C132" s="9"/>
      <c r="D132" s="13" t="s">
        <v>74</v>
      </c>
      <c r="E132" s="28" t="s">
        <v>75</v>
      </c>
      <c r="F132" s="29">
        <v>2500</v>
      </c>
      <c r="G132" s="29">
        <v>797.72</v>
      </c>
      <c r="H132" s="19">
        <f t="shared" si="2"/>
        <v>0.31908800000000004</v>
      </c>
      <c r="I132" s="4"/>
    </row>
    <row r="133" spans="2:9" s="5" customFormat="1" ht="16.5" customHeight="1">
      <c r="B133" s="9"/>
      <c r="C133" s="9"/>
      <c r="D133" s="13" t="s">
        <v>76</v>
      </c>
      <c r="E133" s="28" t="s">
        <v>77</v>
      </c>
      <c r="F133" s="29">
        <v>1000</v>
      </c>
      <c r="G133" s="29">
        <v>440.05</v>
      </c>
      <c r="H133" s="19">
        <f t="shared" si="2"/>
        <v>0.44005</v>
      </c>
      <c r="I133" s="4"/>
    </row>
    <row r="134" spans="2:9" s="5" customFormat="1" ht="16.5" customHeight="1">
      <c r="B134" s="9"/>
      <c r="C134" s="9"/>
      <c r="D134" s="13" t="s">
        <v>28</v>
      </c>
      <c r="E134" s="28" t="s">
        <v>29</v>
      </c>
      <c r="F134" s="29">
        <v>1000</v>
      </c>
      <c r="G134" s="29">
        <v>0</v>
      </c>
      <c r="H134" s="19">
        <f t="shared" si="2"/>
        <v>0</v>
      </c>
      <c r="I134" s="4"/>
    </row>
    <row r="135" spans="2:9" s="5" customFormat="1" ht="16.5" customHeight="1">
      <c r="B135" s="9"/>
      <c r="C135" s="9"/>
      <c r="D135" s="13" t="s">
        <v>30</v>
      </c>
      <c r="E135" s="28" t="s">
        <v>31</v>
      </c>
      <c r="F135" s="29">
        <v>59121.73</v>
      </c>
      <c r="G135" s="29">
        <v>19121.73</v>
      </c>
      <c r="H135" s="19">
        <f t="shared" si="2"/>
        <v>0.3234298116783795</v>
      </c>
      <c r="I135" s="4"/>
    </row>
    <row r="136" spans="2:9" s="5" customFormat="1" ht="16.5" customHeight="1">
      <c r="B136" s="9"/>
      <c r="C136" s="10" t="s">
        <v>117</v>
      </c>
      <c r="D136" s="10"/>
      <c r="E136" s="11" t="s">
        <v>118</v>
      </c>
      <c r="F136" s="12">
        <f>SUM(F137:F152)</f>
        <v>755753.34</v>
      </c>
      <c r="G136" s="12">
        <f>SUM(G137:G152)</f>
        <v>373777.92999999993</v>
      </c>
      <c r="H136" s="24">
        <f t="shared" si="2"/>
        <v>0.4945766167569963</v>
      </c>
      <c r="I136" s="4"/>
    </row>
    <row r="137" spans="2:9" s="5" customFormat="1" ht="27" customHeight="1">
      <c r="B137" s="9"/>
      <c r="C137" s="9"/>
      <c r="D137" s="13" t="s">
        <v>113</v>
      </c>
      <c r="E137" s="28" t="s">
        <v>114</v>
      </c>
      <c r="F137" s="29">
        <v>121930</v>
      </c>
      <c r="G137" s="29">
        <v>44840.39</v>
      </c>
      <c r="H137" s="19">
        <f t="shared" si="2"/>
        <v>0.36775518740260804</v>
      </c>
      <c r="I137" s="4"/>
    </row>
    <row r="138" spans="2:9" s="5" customFormat="1" ht="34.5" customHeight="1">
      <c r="B138" s="9"/>
      <c r="C138" s="9"/>
      <c r="D138" s="13" t="s">
        <v>194</v>
      </c>
      <c r="E138" s="46" t="s">
        <v>196</v>
      </c>
      <c r="F138" s="29">
        <v>80000</v>
      </c>
      <c r="G138" s="29">
        <v>37864.99</v>
      </c>
      <c r="H138" s="19">
        <f t="shared" si="2"/>
        <v>0.47331237499999995</v>
      </c>
      <c r="I138" s="4"/>
    </row>
    <row r="139" spans="2:9" s="5" customFormat="1" ht="16.5" customHeight="1">
      <c r="B139" s="9"/>
      <c r="C139" s="9"/>
      <c r="D139" s="13" t="s">
        <v>8</v>
      </c>
      <c r="E139" s="28" t="s">
        <v>9</v>
      </c>
      <c r="F139" s="29">
        <v>22500</v>
      </c>
      <c r="G139" s="29">
        <v>10920.02</v>
      </c>
      <c r="H139" s="19">
        <f t="shared" si="2"/>
        <v>0.4853342222222222</v>
      </c>
      <c r="I139" s="4"/>
    </row>
    <row r="140" spans="2:9" s="5" customFormat="1" ht="16.5" customHeight="1">
      <c r="B140" s="9"/>
      <c r="C140" s="9"/>
      <c r="D140" s="13" t="s">
        <v>10</v>
      </c>
      <c r="E140" s="28" t="s">
        <v>11</v>
      </c>
      <c r="F140" s="29">
        <v>358539</v>
      </c>
      <c r="G140" s="29">
        <v>189357.6</v>
      </c>
      <c r="H140" s="19">
        <f t="shared" si="2"/>
        <v>0.5281366880590396</v>
      </c>
      <c r="I140" s="4"/>
    </row>
    <row r="141" spans="2:9" s="5" customFormat="1" ht="16.5" customHeight="1">
      <c r="B141" s="9"/>
      <c r="C141" s="9"/>
      <c r="D141" s="13" t="s">
        <v>12</v>
      </c>
      <c r="E141" s="28" t="s">
        <v>13</v>
      </c>
      <c r="F141" s="29">
        <v>28729</v>
      </c>
      <c r="G141" s="29">
        <v>28728.75</v>
      </c>
      <c r="H141" s="19">
        <f t="shared" si="2"/>
        <v>0.9999912979915765</v>
      </c>
      <c r="I141" s="4"/>
    </row>
    <row r="142" spans="2:9" s="5" customFormat="1" ht="16.5" customHeight="1">
      <c r="B142" s="9"/>
      <c r="C142" s="9"/>
      <c r="D142" s="13" t="s">
        <v>14</v>
      </c>
      <c r="E142" s="28" t="s">
        <v>15</v>
      </c>
      <c r="F142" s="29">
        <v>75200</v>
      </c>
      <c r="G142" s="29">
        <v>36854.43</v>
      </c>
      <c r="H142" s="19">
        <f t="shared" si="2"/>
        <v>0.49008550531914896</v>
      </c>
      <c r="I142" s="4"/>
    </row>
    <row r="143" spans="2:9" s="5" customFormat="1" ht="16.5" customHeight="1">
      <c r="B143" s="9"/>
      <c r="C143" s="9"/>
      <c r="D143" s="13" t="s">
        <v>16</v>
      </c>
      <c r="E143" s="28" t="s">
        <v>17</v>
      </c>
      <c r="F143" s="29">
        <v>10000</v>
      </c>
      <c r="G143" s="29">
        <v>5086.6</v>
      </c>
      <c r="H143" s="19">
        <f t="shared" si="2"/>
        <v>0.50866</v>
      </c>
      <c r="I143" s="4"/>
    </row>
    <row r="144" spans="2:9" s="5" customFormat="1" ht="16.5" customHeight="1">
      <c r="B144" s="9"/>
      <c r="C144" s="9"/>
      <c r="D144" s="13" t="s">
        <v>18</v>
      </c>
      <c r="E144" s="28" t="s">
        <v>19</v>
      </c>
      <c r="F144" s="29">
        <v>15664</v>
      </c>
      <c r="G144" s="29">
        <v>7844.13</v>
      </c>
      <c r="H144" s="19">
        <f t="shared" si="2"/>
        <v>0.5007743871297242</v>
      </c>
      <c r="I144" s="4"/>
    </row>
    <row r="145" spans="2:9" s="5" customFormat="1" ht="16.5" customHeight="1">
      <c r="B145" s="9"/>
      <c r="C145" s="9"/>
      <c r="D145" s="13" t="s">
        <v>72</v>
      </c>
      <c r="E145" s="28" t="s">
        <v>73</v>
      </c>
      <c r="F145" s="29">
        <v>3000</v>
      </c>
      <c r="G145" s="29">
        <v>0</v>
      </c>
      <c r="H145" s="19">
        <f t="shared" si="2"/>
        <v>0</v>
      </c>
      <c r="I145" s="4"/>
    </row>
    <row r="146" spans="2:9" s="5" customFormat="1" ht="16.5" customHeight="1">
      <c r="B146" s="9"/>
      <c r="C146" s="9"/>
      <c r="D146" s="13" t="s">
        <v>20</v>
      </c>
      <c r="E146" s="28" t="s">
        <v>21</v>
      </c>
      <c r="F146" s="29">
        <v>9000</v>
      </c>
      <c r="G146" s="29">
        <v>3366.49</v>
      </c>
      <c r="H146" s="19">
        <f t="shared" si="2"/>
        <v>0.3740544444444444</v>
      </c>
      <c r="I146" s="4"/>
    </row>
    <row r="147" spans="2:9" s="5" customFormat="1" ht="16.5" customHeight="1">
      <c r="B147" s="9"/>
      <c r="C147" s="9"/>
      <c r="D147" s="13" t="s">
        <v>22</v>
      </c>
      <c r="E147" s="28" t="s">
        <v>23</v>
      </c>
      <c r="F147" s="29">
        <v>2000</v>
      </c>
      <c r="G147" s="29">
        <v>0</v>
      </c>
      <c r="H147" s="19">
        <f t="shared" si="2"/>
        <v>0</v>
      </c>
      <c r="I147" s="4"/>
    </row>
    <row r="148" spans="2:9" s="5" customFormat="1" ht="16.5" customHeight="1">
      <c r="B148" s="9"/>
      <c r="C148" s="9"/>
      <c r="D148" s="13" t="s">
        <v>26</v>
      </c>
      <c r="E148" s="28" t="s">
        <v>27</v>
      </c>
      <c r="F148" s="29">
        <v>5500</v>
      </c>
      <c r="G148" s="29">
        <v>1391.67</v>
      </c>
      <c r="H148" s="19">
        <f t="shared" si="2"/>
        <v>0.2530309090909091</v>
      </c>
      <c r="I148" s="4"/>
    </row>
    <row r="149" spans="2:9" s="5" customFormat="1" ht="16.5" customHeight="1">
      <c r="B149" s="9"/>
      <c r="C149" s="9"/>
      <c r="D149" s="13" t="s">
        <v>74</v>
      </c>
      <c r="E149" s="28" t="s">
        <v>75</v>
      </c>
      <c r="F149" s="29">
        <v>3000</v>
      </c>
      <c r="G149" s="29">
        <v>1222.3</v>
      </c>
      <c r="H149" s="19">
        <f t="shared" si="2"/>
        <v>0.4074333333333333</v>
      </c>
      <c r="I149" s="4"/>
    </row>
    <row r="150" spans="2:9" s="5" customFormat="1" ht="16.5" customHeight="1">
      <c r="B150" s="9"/>
      <c r="C150" s="9"/>
      <c r="D150" s="13" t="s">
        <v>76</v>
      </c>
      <c r="E150" s="28" t="s">
        <v>77</v>
      </c>
      <c r="F150" s="29">
        <v>1000</v>
      </c>
      <c r="G150" s="29">
        <v>75.22</v>
      </c>
      <c r="H150" s="19">
        <f t="shared" si="2"/>
        <v>0.07522</v>
      </c>
      <c r="I150" s="4"/>
    </row>
    <row r="151" spans="2:9" s="5" customFormat="1" ht="16.5" customHeight="1">
      <c r="B151" s="9"/>
      <c r="C151" s="9"/>
      <c r="D151" s="13" t="s">
        <v>28</v>
      </c>
      <c r="E151" s="28" t="s">
        <v>29</v>
      </c>
      <c r="F151" s="29">
        <v>800</v>
      </c>
      <c r="G151" s="29">
        <v>334</v>
      </c>
      <c r="H151" s="19">
        <f t="shared" si="2"/>
        <v>0.4175</v>
      </c>
      <c r="I151" s="4"/>
    </row>
    <row r="152" spans="2:9" s="5" customFormat="1" ht="16.5" customHeight="1">
      <c r="B152" s="9"/>
      <c r="C152" s="9"/>
      <c r="D152" s="13" t="s">
        <v>30</v>
      </c>
      <c r="E152" s="28" t="s">
        <v>31</v>
      </c>
      <c r="F152" s="29">
        <v>18891.34</v>
      </c>
      <c r="G152" s="29">
        <v>5891.34</v>
      </c>
      <c r="H152" s="19">
        <f t="shared" si="2"/>
        <v>0.3118540029452649</v>
      </c>
      <c r="I152" s="4"/>
    </row>
    <row r="153" spans="2:9" s="5" customFormat="1" ht="16.5" customHeight="1">
      <c r="B153" s="9"/>
      <c r="C153" s="10" t="s">
        <v>121</v>
      </c>
      <c r="D153" s="10"/>
      <c r="E153" s="11" t="s">
        <v>122</v>
      </c>
      <c r="F153" s="12">
        <f>SUM(F154:F169)</f>
        <v>862380.25</v>
      </c>
      <c r="G153" s="12">
        <f>SUM(G154:G169)</f>
        <v>383054.54999999993</v>
      </c>
      <c r="H153" s="24">
        <f t="shared" si="2"/>
        <v>0.44418288800097167</v>
      </c>
      <c r="I153" s="4"/>
    </row>
    <row r="154" spans="2:9" s="5" customFormat="1" ht="16.5" customHeight="1">
      <c r="B154" s="9"/>
      <c r="C154" s="9"/>
      <c r="D154" s="13" t="s">
        <v>8</v>
      </c>
      <c r="E154" s="28" t="s">
        <v>9</v>
      </c>
      <c r="F154" s="29">
        <v>27500</v>
      </c>
      <c r="G154" s="29">
        <v>12983.12</v>
      </c>
      <c r="H154" s="19">
        <f t="shared" si="2"/>
        <v>0.47211345454545456</v>
      </c>
      <c r="I154" s="4"/>
    </row>
    <row r="155" spans="2:9" s="5" customFormat="1" ht="16.5" customHeight="1">
      <c r="B155" s="9"/>
      <c r="C155" s="9"/>
      <c r="D155" s="13" t="s">
        <v>123</v>
      </c>
      <c r="E155" s="28" t="s">
        <v>124</v>
      </c>
      <c r="F155" s="29">
        <v>3000</v>
      </c>
      <c r="G155" s="29">
        <v>3000</v>
      </c>
      <c r="H155" s="19">
        <f t="shared" si="2"/>
        <v>1</v>
      </c>
      <c r="I155" s="4"/>
    </row>
    <row r="156" spans="2:9" s="5" customFormat="1" ht="16.5" customHeight="1">
      <c r="B156" s="9"/>
      <c r="C156" s="9"/>
      <c r="D156" s="13" t="s">
        <v>115</v>
      </c>
      <c r="E156" s="28" t="s">
        <v>116</v>
      </c>
      <c r="F156" s="29">
        <v>7300</v>
      </c>
      <c r="G156" s="29">
        <v>0</v>
      </c>
      <c r="H156" s="19">
        <f t="shared" si="2"/>
        <v>0</v>
      </c>
      <c r="I156" s="4"/>
    </row>
    <row r="157" spans="2:9" s="5" customFormat="1" ht="16.5" customHeight="1">
      <c r="B157" s="9"/>
      <c r="C157" s="9"/>
      <c r="D157" s="13" t="s">
        <v>10</v>
      </c>
      <c r="E157" s="28" t="s">
        <v>11</v>
      </c>
      <c r="F157" s="29">
        <v>451350</v>
      </c>
      <c r="G157" s="29">
        <v>216821.04</v>
      </c>
      <c r="H157" s="19">
        <f t="shared" si="2"/>
        <v>0.480383383183782</v>
      </c>
      <c r="I157" s="4"/>
    </row>
    <row r="158" spans="2:9" s="5" customFormat="1" ht="16.5" customHeight="1">
      <c r="B158" s="9"/>
      <c r="C158" s="9"/>
      <c r="D158" s="13" t="s">
        <v>12</v>
      </c>
      <c r="E158" s="28" t="s">
        <v>13</v>
      </c>
      <c r="F158" s="29">
        <v>39650</v>
      </c>
      <c r="G158" s="29">
        <v>39648.08</v>
      </c>
      <c r="H158" s="19">
        <f t="shared" si="2"/>
        <v>0.9999515762925599</v>
      </c>
      <c r="I158" s="4"/>
    </row>
    <row r="159" spans="2:9" s="5" customFormat="1" ht="16.5" customHeight="1">
      <c r="B159" s="9"/>
      <c r="C159" s="9"/>
      <c r="D159" s="13" t="s">
        <v>14</v>
      </c>
      <c r="E159" s="28" t="s">
        <v>15</v>
      </c>
      <c r="F159" s="29">
        <v>90500</v>
      </c>
      <c r="G159" s="29">
        <v>44926.28</v>
      </c>
      <c r="H159" s="19">
        <f t="shared" si="2"/>
        <v>0.49642298342541435</v>
      </c>
      <c r="I159" s="4"/>
    </row>
    <row r="160" spans="2:9" s="5" customFormat="1" ht="16.5" customHeight="1">
      <c r="B160" s="9"/>
      <c r="C160" s="9"/>
      <c r="D160" s="13" t="s">
        <v>16</v>
      </c>
      <c r="E160" s="28" t="s">
        <v>17</v>
      </c>
      <c r="F160" s="29">
        <v>12300</v>
      </c>
      <c r="G160" s="29">
        <v>5828.72</v>
      </c>
      <c r="H160" s="19">
        <f t="shared" si="2"/>
        <v>0.473879674796748</v>
      </c>
      <c r="I160" s="4"/>
    </row>
    <row r="161" spans="2:9" s="5" customFormat="1" ht="16.5" customHeight="1">
      <c r="B161" s="9"/>
      <c r="C161" s="9"/>
      <c r="D161" s="13" t="s">
        <v>18</v>
      </c>
      <c r="E161" s="28" t="s">
        <v>19</v>
      </c>
      <c r="F161" s="29">
        <v>113122</v>
      </c>
      <c r="G161" s="29">
        <v>27013.16</v>
      </c>
      <c r="H161" s="19">
        <f t="shared" si="2"/>
        <v>0.23879669737098</v>
      </c>
      <c r="I161" s="4"/>
    </row>
    <row r="162" spans="2:9" s="5" customFormat="1" ht="16.5" customHeight="1">
      <c r="B162" s="9"/>
      <c r="C162" s="9"/>
      <c r="D162" s="13" t="s">
        <v>72</v>
      </c>
      <c r="E162" s="28" t="s">
        <v>73</v>
      </c>
      <c r="F162" s="29">
        <v>3000</v>
      </c>
      <c r="G162" s="29">
        <v>458</v>
      </c>
      <c r="H162" s="19">
        <f t="shared" si="2"/>
        <v>0.15266666666666667</v>
      </c>
      <c r="I162" s="4"/>
    </row>
    <row r="163" spans="2:9" s="5" customFormat="1" ht="16.5" customHeight="1">
      <c r="B163" s="9"/>
      <c r="C163" s="9"/>
      <c r="D163" s="13" t="s">
        <v>20</v>
      </c>
      <c r="E163" s="28" t="s">
        <v>21</v>
      </c>
      <c r="F163" s="29">
        <v>20000</v>
      </c>
      <c r="G163" s="29">
        <v>12058.58</v>
      </c>
      <c r="H163" s="19">
        <f t="shared" si="2"/>
        <v>0.602929</v>
      </c>
      <c r="I163" s="4"/>
    </row>
    <row r="164" spans="2:9" s="5" customFormat="1" ht="16.5" customHeight="1">
      <c r="B164" s="9"/>
      <c r="C164" s="9"/>
      <c r="D164" s="13" t="s">
        <v>22</v>
      </c>
      <c r="E164" s="28" t="s">
        <v>23</v>
      </c>
      <c r="F164" s="29">
        <v>40000</v>
      </c>
      <c r="G164" s="29">
        <v>0</v>
      </c>
      <c r="H164" s="19">
        <f t="shared" si="2"/>
        <v>0</v>
      </c>
      <c r="I164" s="4"/>
    </row>
    <row r="165" spans="2:9" s="5" customFormat="1" ht="16.5" customHeight="1">
      <c r="B165" s="9"/>
      <c r="C165" s="9"/>
      <c r="D165" s="13" t="s">
        <v>26</v>
      </c>
      <c r="E165" s="28" t="s">
        <v>27</v>
      </c>
      <c r="F165" s="29">
        <v>19000</v>
      </c>
      <c r="G165" s="29">
        <v>10984.35</v>
      </c>
      <c r="H165" s="19">
        <f t="shared" si="2"/>
        <v>0.5781236842105263</v>
      </c>
      <c r="I165" s="4"/>
    </row>
    <row r="166" spans="2:9" s="5" customFormat="1" ht="16.5" customHeight="1">
      <c r="B166" s="9"/>
      <c r="C166" s="9"/>
      <c r="D166" s="13" t="s">
        <v>74</v>
      </c>
      <c r="E166" s="28" t="s">
        <v>75</v>
      </c>
      <c r="F166" s="29">
        <v>3000</v>
      </c>
      <c r="G166" s="29">
        <v>1335.42</v>
      </c>
      <c r="H166" s="19">
        <f t="shared" si="2"/>
        <v>0.44514000000000004</v>
      </c>
      <c r="I166" s="4"/>
    </row>
    <row r="167" spans="2:9" s="5" customFormat="1" ht="16.5" customHeight="1">
      <c r="B167" s="9"/>
      <c r="C167" s="9"/>
      <c r="D167" s="13" t="s">
        <v>76</v>
      </c>
      <c r="E167" s="28" t="s">
        <v>77</v>
      </c>
      <c r="F167" s="29">
        <v>2000</v>
      </c>
      <c r="G167" s="29">
        <v>974.55</v>
      </c>
      <c r="H167" s="19">
        <f t="shared" si="2"/>
        <v>0.48727499999999996</v>
      </c>
      <c r="I167" s="4"/>
    </row>
    <row r="168" spans="2:9" s="5" customFormat="1" ht="16.5" customHeight="1">
      <c r="B168" s="9"/>
      <c r="C168" s="9"/>
      <c r="D168" s="13" t="s">
        <v>28</v>
      </c>
      <c r="E168" s="28" t="s">
        <v>29</v>
      </c>
      <c r="F168" s="29">
        <v>5000</v>
      </c>
      <c r="G168" s="29">
        <v>1365</v>
      </c>
      <c r="H168" s="19">
        <f t="shared" si="2"/>
        <v>0.273</v>
      </c>
      <c r="I168" s="4"/>
    </row>
    <row r="169" spans="2:9" s="5" customFormat="1" ht="16.5" customHeight="1">
      <c r="B169" s="9"/>
      <c r="C169" s="9"/>
      <c r="D169" s="13" t="s">
        <v>30</v>
      </c>
      <c r="E169" s="28" t="s">
        <v>31</v>
      </c>
      <c r="F169" s="29">
        <v>25658.25</v>
      </c>
      <c r="G169" s="29">
        <v>5658.25</v>
      </c>
      <c r="H169" s="19">
        <f t="shared" si="2"/>
        <v>0.2205236132627907</v>
      </c>
      <c r="I169" s="4"/>
    </row>
    <row r="170" spans="2:9" s="5" customFormat="1" ht="16.5" customHeight="1">
      <c r="B170" s="9"/>
      <c r="C170" s="10" t="s">
        <v>125</v>
      </c>
      <c r="D170" s="10"/>
      <c r="E170" s="11" t="s">
        <v>126</v>
      </c>
      <c r="F170" s="12">
        <f>F171</f>
        <v>120000</v>
      </c>
      <c r="G170" s="12">
        <f>G171</f>
        <v>72896.18</v>
      </c>
      <c r="H170" s="24">
        <f t="shared" si="2"/>
        <v>0.6074681666666666</v>
      </c>
      <c r="I170" s="4"/>
    </row>
    <row r="171" spans="2:9" s="5" customFormat="1" ht="16.5" customHeight="1">
      <c r="B171" s="9"/>
      <c r="C171" s="9"/>
      <c r="D171" s="13" t="s">
        <v>26</v>
      </c>
      <c r="E171" s="28" t="s">
        <v>27</v>
      </c>
      <c r="F171" s="29">
        <v>120000</v>
      </c>
      <c r="G171" s="29">
        <v>72896.18</v>
      </c>
      <c r="H171" s="19">
        <f t="shared" si="2"/>
        <v>0.6074681666666666</v>
      </c>
      <c r="I171" s="4"/>
    </row>
    <row r="172" spans="2:9" s="5" customFormat="1" ht="16.5" customHeight="1">
      <c r="B172" s="9"/>
      <c r="C172" s="10" t="s">
        <v>127</v>
      </c>
      <c r="D172" s="10"/>
      <c r="E172" s="11" t="s">
        <v>128</v>
      </c>
      <c r="F172" s="12">
        <f>SUM(F173:F182)</f>
        <v>273228.76</v>
      </c>
      <c r="G172" s="12">
        <f>SUM(G173:G182)</f>
        <v>121396.97999999998</v>
      </c>
      <c r="H172" s="24">
        <f t="shared" si="2"/>
        <v>0.4443052773800239</v>
      </c>
      <c r="I172" s="4"/>
    </row>
    <row r="173" spans="2:9" s="5" customFormat="1" ht="16.5" customHeight="1">
      <c r="B173" s="9"/>
      <c r="C173" s="9"/>
      <c r="D173" s="13" t="s">
        <v>10</v>
      </c>
      <c r="E173" s="28" t="s">
        <v>11</v>
      </c>
      <c r="F173" s="29">
        <v>208485</v>
      </c>
      <c r="G173" s="29">
        <v>82808</v>
      </c>
      <c r="H173" s="19">
        <f t="shared" si="2"/>
        <v>0.39718924622874546</v>
      </c>
      <c r="I173" s="4"/>
    </row>
    <row r="174" spans="2:9" s="5" customFormat="1" ht="16.5" customHeight="1">
      <c r="B174" s="9"/>
      <c r="C174" s="9"/>
      <c r="D174" s="13" t="s">
        <v>12</v>
      </c>
      <c r="E174" s="28" t="s">
        <v>13</v>
      </c>
      <c r="F174" s="29">
        <v>13415</v>
      </c>
      <c r="G174" s="29">
        <v>13414.7</v>
      </c>
      <c r="H174" s="19">
        <f t="shared" si="2"/>
        <v>0.9999776369735371</v>
      </c>
      <c r="I174" s="4"/>
    </row>
    <row r="175" spans="2:9" s="5" customFormat="1" ht="16.5" customHeight="1">
      <c r="B175" s="9"/>
      <c r="C175" s="9"/>
      <c r="D175" s="13" t="s">
        <v>14</v>
      </c>
      <c r="E175" s="28" t="s">
        <v>15</v>
      </c>
      <c r="F175" s="29">
        <v>32400</v>
      </c>
      <c r="G175" s="29">
        <v>17377.85</v>
      </c>
      <c r="H175" s="19">
        <f t="shared" si="2"/>
        <v>0.5363533950617283</v>
      </c>
      <c r="I175" s="4"/>
    </row>
    <row r="176" spans="2:9" s="5" customFormat="1" ht="16.5" customHeight="1">
      <c r="B176" s="9"/>
      <c r="C176" s="9"/>
      <c r="D176" s="13" t="s">
        <v>16</v>
      </c>
      <c r="E176" s="28" t="s">
        <v>17</v>
      </c>
      <c r="F176" s="29">
        <v>600</v>
      </c>
      <c r="G176" s="29">
        <v>319.56</v>
      </c>
      <c r="H176" s="19">
        <f t="shared" si="2"/>
        <v>0.5326</v>
      </c>
      <c r="I176" s="4"/>
    </row>
    <row r="177" spans="2:9" s="5" customFormat="1" ht="16.5" customHeight="1">
      <c r="B177" s="9"/>
      <c r="C177" s="9"/>
      <c r="D177" s="13" t="s">
        <v>18</v>
      </c>
      <c r="E177" s="28" t="s">
        <v>19</v>
      </c>
      <c r="F177" s="29">
        <v>4000</v>
      </c>
      <c r="G177" s="29">
        <v>1140.73</v>
      </c>
      <c r="H177" s="19">
        <f t="shared" si="2"/>
        <v>0.2851825</v>
      </c>
      <c r="I177" s="4"/>
    </row>
    <row r="178" spans="2:9" s="5" customFormat="1" ht="16.5" customHeight="1">
      <c r="B178" s="9"/>
      <c r="C178" s="9"/>
      <c r="D178" s="13" t="s">
        <v>26</v>
      </c>
      <c r="E178" s="28" t="s">
        <v>27</v>
      </c>
      <c r="F178" s="29">
        <v>6000</v>
      </c>
      <c r="G178" s="29">
        <v>2590.89</v>
      </c>
      <c r="H178" s="19">
        <f t="shared" si="2"/>
        <v>0.431815</v>
      </c>
      <c r="I178" s="4"/>
    </row>
    <row r="179" spans="2:9" s="5" customFormat="1" ht="16.5" customHeight="1">
      <c r="B179" s="9"/>
      <c r="C179" s="9"/>
      <c r="D179" s="13" t="s">
        <v>74</v>
      </c>
      <c r="E179" s="28" t="s">
        <v>75</v>
      </c>
      <c r="F179" s="29">
        <v>2000</v>
      </c>
      <c r="G179" s="29">
        <v>440.07</v>
      </c>
      <c r="H179" s="19">
        <f t="shared" si="2"/>
        <v>0.220035</v>
      </c>
      <c r="I179" s="4"/>
    </row>
    <row r="180" spans="2:9" s="5" customFormat="1" ht="16.5" customHeight="1">
      <c r="B180" s="9"/>
      <c r="C180" s="9"/>
      <c r="D180" s="13" t="s">
        <v>76</v>
      </c>
      <c r="E180" s="28" t="s">
        <v>77</v>
      </c>
      <c r="F180" s="29">
        <v>1500</v>
      </c>
      <c r="G180" s="29">
        <v>476.42</v>
      </c>
      <c r="H180" s="19">
        <f aca="true" t="shared" si="3" ref="H180:H258">G180/F180</f>
        <v>0.31761333333333336</v>
      </c>
      <c r="I180" s="4"/>
    </row>
    <row r="181" spans="2:9" s="5" customFormat="1" ht="16.5" customHeight="1">
      <c r="B181" s="9"/>
      <c r="C181" s="9"/>
      <c r="D181" s="13" t="s">
        <v>30</v>
      </c>
      <c r="E181" s="28" t="s">
        <v>31</v>
      </c>
      <c r="F181" s="29">
        <v>3828.76</v>
      </c>
      <c r="G181" s="29">
        <v>2828.76</v>
      </c>
      <c r="H181" s="19">
        <f t="shared" si="3"/>
        <v>0.7388188342962212</v>
      </c>
      <c r="I181" s="4"/>
    </row>
    <row r="182" spans="2:9" s="5" customFormat="1" ht="23.25" customHeight="1">
      <c r="B182" s="9"/>
      <c r="C182" s="9"/>
      <c r="D182" s="13" t="s">
        <v>80</v>
      </c>
      <c r="E182" s="28" t="s">
        <v>81</v>
      </c>
      <c r="F182" s="29">
        <v>1000</v>
      </c>
      <c r="G182" s="29">
        <v>0</v>
      </c>
      <c r="H182" s="19">
        <f t="shared" si="3"/>
        <v>0</v>
      </c>
      <c r="I182" s="4"/>
    </row>
    <row r="183" spans="2:9" s="5" customFormat="1" ht="16.5" customHeight="1">
      <c r="B183" s="9"/>
      <c r="C183" s="10" t="s">
        <v>129</v>
      </c>
      <c r="D183" s="10"/>
      <c r="E183" s="11" t="s">
        <v>130</v>
      </c>
      <c r="F183" s="12">
        <f>F184</f>
        <v>16615</v>
      </c>
      <c r="G183" s="12">
        <f>G184</f>
        <v>2270</v>
      </c>
      <c r="H183" s="24">
        <f t="shared" si="3"/>
        <v>0.13662353295215168</v>
      </c>
      <c r="I183" s="4"/>
    </row>
    <row r="184" spans="2:9" s="5" customFormat="1" ht="16.5" customHeight="1">
      <c r="B184" s="9"/>
      <c r="C184" s="9"/>
      <c r="D184" s="13" t="s">
        <v>26</v>
      </c>
      <c r="E184" s="28" t="s">
        <v>27</v>
      </c>
      <c r="F184" s="29">
        <v>16615</v>
      </c>
      <c r="G184" s="29">
        <v>2270</v>
      </c>
      <c r="H184" s="19">
        <f t="shared" si="3"/>
        <v>0.13662353295215168</v>
      </c>
      <c r="I184" s="4"/>
    </row>
    <row r="185" spans="2:9" s="5" customFormat="1" ht="16.5" customHeight="1">
      <c r="B185" s="9"/>
      <c r="C185" s="10" t="s">
        <v>131</v>
      </c>
      <c r="D185" s="10"/>
      <c r="E185" s="11" t="s">
        <v>132</v>
      </c>
      <c r="F185" s="12">
        <f>SUM(F186:F190)</f>
        <v>118481.79</v>
      </c>
      <c r="G185" s="12">
        <f>SUM(G186:G190)</f>
        <v>58464.09999999999</v>
      </c>
      <c r="H185" s="24">
        <f t="shared" si="3"/>
        <v>0.49344376042934524</v>
      </c>
      <c r="I185" s="4"/>
    </row>
    <row r="186" spans="2:9" s="5" customFormat="1" ht="16.5" customHeight="1">
      <c r="B186" s="9"/>
      <c r="C186" s="9"/>
      <c r="D186" s="13" t="s">
        <v>10</v>
      </c>
      <c r="E186" s="28" t="s">
        <v>11</v>
      </c>
      <c r="F186" s="29">
        <v>90600</v>
      </c>
      <c r="G186" s="29">
        <v>43391.67</v>
      </c>
      <c r="H186" s="19">
        <f t="shared" si="3"/>
        <v>0.4789367549668874</v>
      </c>
      <c r="I186" s="4"/>
    </row>
    <row r="187" spans="2:9" s="5" customFormat="1" ht="16.5" customHeight="1">
      <c r="B187" s="9"/>
      <c r="C187" s="9"/>
      <c r="D187" s="13" t="s">
        <v>12</v>
      </c>
      <c r="E187" s="28" t="s">
        <v>13</v>
      </c>
      <c r="F187" s="29">
        <v>5200</v>
      </c>
      <c r="G187" s="29">
        <v>5198.64</v>
      </c>
      <c r="H187" s="19">
        <f t="shared" si="3"/>
        <v>0.9997384615384616</v>
      </c>
      <c r="I187" s="4"/>
    </row>
    <row r="188" spans="2:9" s="5" customFormat="1" ht="16.5" customHeight="1">
      <c r="B188" s="9"/>
      <c r="C188" s="9"/>
      <c r="D188" s="13" t="s">
        <v>14</v>
      </c>
      <c r="E188" s="28" t="s">
        <v>15</v>
      </c>
      <c r="F188" s="29">
        <v>16900</v>
      </c>
      <c r="G188" s="29">
        <v>9527.59</v>
      </c>
      <c r="H188" s="19">
        <f t="shared" si="3"/>
        <v>0.5637627218934911</v>
      </c>
      <c r="I188" s="4"/>
    </row>
    <row r="189" spans="2:9" s="5" customFormat="1" ht="16.5" customHeight="1">
      <c r="B189" s="9"/>
      <c r="C189" s="9"/>
      <c r="D189" s="13" t="s">
        <v>16</v>
      </c>
      <c r="E189" s="28" t="s">
        <v>17</v>
      </c>
      <c r="F189" s="29">
        <v>2500</v>
      </c>
      <c r="G189" s="29">
        <v>346.2</v>
      </c>
      <c r="H189" s="19">
        <f t="shared" si="3"/>
        <v>0.13848</v>
      </c>
      <c r="I189" s="4"/>
    </row>
    <row r="190" spans="2:9" s="5" customFormat="1" ht="16.5" customHeight="1">
      <c r="B190" s="9"/>
      <c r="C190" s="9"/>
      <c r="D190" s="34" t="s">
        <v>30</v>
      </c>
      <c r="E190" s="35" t="s">
        <v>31</v>
      </c>
      <c r="F190" s="36">
        <v>3281.79</v>
      </c>
      <c r="G190" s="36">
        <v>0</v>
      </c>
      <c r="H190" s="37">
        <f t="shared" si="3"/>
        <v>0</v>
      </c>
      <c r="I190" s="4"/>
    </row>
    <row r="191" spans="2:9" s="5" customFormat="1" ht="16.5" customHeight="1">
      <c r="B191" s="33"/>
      <c r="C191" s="41" t="s">
        <v>195</v>
      </c>
      <c r="D191" s="41"/>
      <c r="E191" s="42"/>
      <c r="F191" s="31">
        <f>F192+F193+F194+F195+F196</f>
        <v>25978</v>
      </c>
      <c r="G191" s="31">
        <f>G192+G193+G194+G195+G196</f>
        <v>2996.29</v>
      </c>
      <c r="H191" s="32">
        <f aca="true" t="shared" si="4" ref="H191:H196">G191/F191</f>
        <v>0.11533951805373778</v>
      </c>
      <c r="I191" s="4"/>
    </row>
    <row r="192" spans="2:9" s="5" customFormat="1" ht="16.5" customHeight="1">
      <c r="B192" s="9"/>
      <c r="C192" s="33"/>
      <c r="D192" s="44">
        <v>4010</v>
      </c>
      <c r="E192" s="28" t="s">
        <v>11</v>
      </c>
      <c r="F192" s="29">
        <v>15420</v>
      </c>
      <c r="G192" s="29">
        <v>2038.93</v>
      </c>
      <c r="H192" s="40">
        <f t="shared" si="4"/>
        <v>0.13222632944228274</v>
      </c>
      <c r="I192" s="4"/>
    </row>
    <row r="193" spans="2:9" s="5" customFormat="1" ht="16.5" customHeight="1">
      <c r="B193" s="9"/>
      <c r="C193" s="33"/>
      <c r="D193" s="44">
        <v>4110</v>
      </c>
      <c r="E193" s="28" t="s">
        <v>15</v>
      </c>
      <c r="F193" s="29">
        <v>3026</v>
      </c>
      <c r="G193" s="29">
        <v>368.23</v>
      </c>
      <c r="H193" s="40">
        <f t="shared" si="4"/>
        <v>0.12168869795109055</v>
      </c>
      <c r="I193" s="4"/>
    </row>
    <row r="194" spans="2:9" s="5" customFormat="1" ht="16.5" customHeight="1">
      <c r="B194" s="9"/>
      <c r="C194" s="33"/>
      <c r="D194" s="44">
        <v>4120</v>
      </c>
      <c r="E194" s="28" t="s">
        <v>17</v>
      </c>
      <c r="F194" s="29">
        <v>555</v>
      </c>
      <c r="G194" s="29">
        <v>35.33</v>
      </c>
      <c r="H194" s="40">
        <f t="shared" si="4"/>
        <v>0.06365765765765766</v>
      </c>
      <c r="I194" s="4"/>
    </row>
    <row r="195" spans="2:9" s="5" customFormat="1" ht="16.5" customHeight="1">
      <c r="B195" s="9"/>
      <c r="C195" s="33"/>
      <c r="D195" s="44">
        <v>4210</v>
      </c>
      <c r="E195" s="28" t="s">
        <v>19</v>
      </c>
      <c r="F195" s="29">
        <v>5320</v>
      </c>
      <c r="G195" s="29">
        <v>0</v>
      </c>
      <c r="H195" s="40">
        <f t="shared" si="4"/>
        <v>0</v>
      </c>
      <c r="I195" s="4"/>
    </row>
    <row r="196" spans="2:9" s="5" customFormat="1" ht="16.5" customHeight="1">
      <c r="B196" s="9"/>
      <c r="C196" s="33"/>
      <c r="D196" s="44">
        <v>4240</v>
      </c>
      <c r="E196" s="28" t="s">
        <v>73</v>
      </c>
      <c r="F196" s="29">
        <v>1657</v>
      </c>
      <c r="G196" s="29">
        <v>553.8</v>
      </c>
      <c r="H196" s="40">
        <f t="shared" si="4"/>
        <v>0.33421846710923353</v>
      </c>
      <c r="I196" s="4"/>
    </row>
    <row r="197" spans="2:9" s="5" customFormat="1" ht="64.5" customHeight="1">
      <c r="B197" s="9"/>
      <c r="C197" s="10" t="s">
        <v>133</v>
      </c>
      <c r="D197" s="43"/>
      <c r="E197" s="11" t="s">
        <v>134</v>
      </c>
      <c r="F197" s="12">
        <f>SUM(F198:F204)</f>
        <v>164415</v>
      </c>
      <c r="G197" s="12">
        <f>SUM(G198:G204)</f>
        <v>69918.73000000001</v>
      </c>
      <c r="H197" s="24">
        <f t="shared" si="3"/>
        <v>0.4252576103153606</v>
      </c>
      <c r="I197" s="4"/>
    </row>
    <row r="198" spans="2:9" s="5" customFormat="1" ht="28.5" customHeight="1">
      <c r="B198" s="9"/>
      <c r="C198" s="9"/>
      <c r="D198" s="13" t="s">
        <v>113</v>
      </c>
      <c r="E198" s="28" t="s">
        <v>114</v>
      </c>
      <c r="F198" s="29">
        <v>18334.6</v>
      </c>
      <c r="G198" s="29">
        <v>9166.86</v>
      </c>
      <c r="H198" s="19">
        <f t="shared" si="3"/>
        <v>0.4999760016580673</v>
      </c>
      <c r="I198" s="4"/>
    </row>
    <row r="199" spans="2:9" s="5" customFormat="1" ht="16.5" customHeight="1">
      <c r="B199" s="9"/>
      <c r="C199" s="9"/>
      <c r="D199" s="13" t="s">
        <v>10</v>
      </c>
      <c r="E199" s="28" t="s">
        <v>11</v>
      </c>
      <c r="F199" s="29">
        <v>93077.7</v>
      </c>
      <c r="G199" s="29">
        <v>45494.92</v>
      </c>
      <c r="H199" s="19">
        <f t="shared" si="3"/>
        <v>0.48878431675900885</v>
      </c>
      <c r="I199" s="4"/>
    </row>
    <row r="200" spans="2:9" s="5" customFormat="1" ht="16.5" customHeight="1">
      <c r="B200" s="9"/>
      <c r="C200" s="9"/>
      <c r="D200" s="13" t="s">
        <v>14</v>
      </c>
      <c r="E200" s="28" t="s">
        <v>15</v>
      </c>
      <c r="F200" s="29">
        <v>14080</v>
      </c>
      <c r="G200" s="29">
        <v>7161.02</v>
      </c>
      <c r="H200" s="19">
        <f t="shared" si="3"/>
        <v>0.5085951704545455</v>
      </c>
      <c r="I200" s="4"/>
    </row>
    <row r="201" spans="2:9" s="5" customFormat="1" ht="16.5" customHeight="1">
      <c r="B201" s="9"/>
      <c r="C201" s="9"/>
      <c r="D201" s="13" t="s">
        <v>16</v>
      </c>
      <c r="E201" s="28" t="s">
        <v>17</v>
      </c>
      <c r="F201" s="29">
        <v>1980</v>
      </c>
      <c r="G201" s="29">
        <v>1000.08</v>
      </c>
      <c r="H201" s="19">
        <f t="shared" si="3"/>
        <v>0.5050909090909091</v>
      </c>
      <c r="I201" s="4"/>
    </row>
    <row r="202" spans="2:9" s="5" customFormat="1" ht="16.5" customHeight="1">
      <c r="B202" s="9"/>
      <c r="C202" s="9"/>
      <c r="D202" s="13" t="s">
        <v>46</v>
      </c>
      <c r="E202" s="28" t="s">
        <v>47</v>
      </c>
      <c r="F202" s="29">
        <v>6000</v>
      </c>
      <c r="G202" s="29">
        <v>2591.6</v>
      </c>
      <c r="H202" s="19">
        <f t="shared" si="3"/>
        <v>0.43193333333333334</v>
      </c>
      <c r="I202" s="4"/>
    </row>
    <row r="203" spans="2:9" s="5" customFormat="1" ht="16.5" customHeight="1">
      <c r="B203" s="9"/>
      <c r="C203" s="9"/>
      <c r="D203" s="13" t="s">
        <v>18</v>
      </c>
      <c r="E203" s="28" t="s">
        <v>19</v>
      </c>
      <c r="F203" s="29">
        <v>14564.7</v>
      </c>
      <c r="G203" s="29">
        <v>4504.25</v>
      </c>
      <c r="H203" s="19">
        <f t="shared" si="3"/>
        <v>0.3092580005080777</v>
      </c>
      <c r="I203" s="4"/>
    </row>
    <row r="204" spans="2:9" s="5" customFormat="1" ht="16.5" customHeight="1">
      <c r="B204" s="9"/>
      <c r="C204" s="9"/>
      <c r="D204" s="13" t="s">
        <v>72</v>
      </c>
      <c r="E204" s="28" t="s">
        <v>73</v>
      </c>
      <c r="F204" s="29">
        <v>16378</v>
      </c>
      <c r="G204" s="29">
        <v>0</v>
      </c>
      <c r="H204" s="19">
        <f t="shared" si="3"/>
        <v>0</v>
      </c>
      <c r="I204" s="4"/>
    </row>
    <row r="205" spans="2:9" s="5" customFormat="1" ht="16.5" customHeight="1">
      <c r="B205" s="9"/>
      <c r="C205" s="10" t="s">
        <v>135</v>
      </c>
      <c r="D205" s="10"/>
      <c r="E205" s="11" t="s">
        <v>45</v>
      </c>
      <c r="F205" s="12">
        <f>F206</f>
        <v>20400</v>
      </c>
      <c r="G205" s="12">
        <f>G206</f>
        <v>0</v>
      </c>
      <c r="H205" s="24">
        <f t="shared" si="3"/>
        <v>0</v>
      </c>
      <c r="I205" s="4"/>
    </row>
    <row r="206" spans="2:9" s="5" customFormat="1" ht="16.5" customHeight="1">
      <c r="B206" s="9"/>
      <c r="C206" s="9"/>
      <c r="D206" s="13" t="s">
        <v>30</v>
      </c>
      <c r="E206" s="28" t="s">
        <v>31</v>
      </c>
      <c r="F206" s="29">
        <v>20400</v>
      </c>
      <c r="G206" s="29">
        <v>0</v>
      </c>
      <c r="H206" s="19">
        <f t="shared" si="3"/>
        <v>0</v>
      </c>
      <c r="I206" s="4"/>
    </row>
    <row r="207" spans="2:9" s="5" customFormat="1" ht="16.5" customHeight="1">
      <c r="B207" s="6" t="s">
        <v>136</v>
      </c>
      <c r="C207" s="6"/>
      <c r="D207" s="6"/>
      <c r="E207" s="7" t="s">
        <v>137</v>
      </c>
      <c r="F207" s="8">
        <f>+F208+F217+F219</f>
        <v>56179.479999999996</v>
      </c>
      <c r="G207" s="8">
        <f>+G208+G217+G219</f>
        <v>27773.299999999996</v>
      </c>
      <c r="H207" s="27">
        <f t="shared" si="3"/>
        <v>0.49436733839473057</v>
      </c>
      <c r="I207" s="4"/>
    </row>
    <row r="208" spans="2:9" s="5" customFormat="1" ht="16.5" customHeight="1">
      <c r="B208" s="9"/>
      <c r="C208" s="10" t="s">
        <v>138</v>
      </c>
      <c r="D208" s="10"/>
      <c r="E208" s="11" t="s">
        <v>139</v>
      </c>
      <c r="F208" s="12">
        <f>SUM(F209:F216)</f>
        <v>16179.48</v>
      </c>
      <c r="G208" s="12">
        <f>SUM(G209:G216)</f>
        <v>7636.5599999999995</v>
      </c>
      <c r="H208" s="24">
        <f t="shared" si="3"/>
        <v>0.47199044715899396</v>
      </c>
      <c r="I208" s="4"/>
    </row>
    <row r="209" spans="2:9" s="5" customFormat="1" ht="16.5" customHeight="1">
      <c r="B209" s="9"/>
      <c r="C209" s="9"/>
      <c r="D209" s="13" t="s">
        <v>10</v>
      </c>
      <c r="E209" s="28" t="s">
        <v>11</v>
      </c>
      <c r="F209" s="29">
        <v>7230</v>
      </c>
      <c r="G209" s="29">
        <v>3329</v>
      </c>
      <c r="H209" s="19">
        <f t="shared" si="3"/>
        <v>0.46044260027662515</v>
      </c>
      <c r="I209" s="4"/>
    </row>
    <row r="210" spans="2:9" s="5" customFormat="1" ht="16.5" customHeight="1">
      <c r="B210" s="9"/>
      <c r="C210" s="9"/>
      <c r="D210" s="13" t="s">
        <v>12</v>
      </c>
      <c r="E210" s="28" t="s">
        <v>13</v>
      </c>
      <c r="F210" s="29">
        <v>545</v>
      </c>
      <c r="G210" s="29">
        <v>538.21</v>
      </c>
      <c r="H210" s="19">
        <f t="shared" si="3"/>
        <v>0.9875412844036698</v>
      </c>
      <c r="I210" s="4"/>
    </row>
    <row r="211" spans="2:9" s="5" customFormat="1" ht="16.5" customHeight="1">
      <c r="B211" s="9"/>
      <c r="C211" s="9"/>
      <c r="D211" s="13" t="s">
        <v>14</v>
      </c>
      <c r="E211" s="28" t="s">
        <v>15</v>
      </c>
      <c r="F211" s="29">
        <v>1250</v>
      </c>
      <c r="G211" s="29">
        <v>662.88</v>
      </c>
      <c r="H211" s="19">
        <f t="shared" si="3"/>
        <v>0.530304</v>
      </c>
      <c r="I211" s="4"/>
    </row>
    <row r="212" spans="2:9" s="5" customFormat="1" ht="16.5" customHeight="1">
      <c r="B212" s="9"/>
      <c r="C212" s="9"/>
      <c r="D212" s="13" t="s">
        <v>16</v>
      </c>
      <c r="E212" s="28" t="s">
        <v>17</v>
      </c>
      <c r="F212" s="29">
        <v>181</v>
      </c>
      <c r="G212" s="29">
        <v>94.73</v>
      </c>
      <c r="H212" s="19">
        <f t="shared" si="3"/>
        <v>0.5233701657458564</v>
      </c>
      <c r="I212" s="4"/>
    </row>
    <row r="213" spans="2:9" s="5" customFormat="1" ht="16.5" customHeight="1">
      <c r="B213" s="9"/>
      <c r="C213" s="9"/>
      <c r="D213" s="13" t="s">
        <v>18</v>
      </c>
      <c r="E213" s="28" t="s">
        <v>19</v>
      </c>
      <c r="F213" s="29">
        <v>200</v>
      </c>
      <c r="G213" s="29">
        <v>0</v>
      </c>
      <c r="H213" s="19">
        <f t="shared" si="3"/>
        <v>0</v>
      </c>
      <c r="I213" s="4"/>
    </row>
    <row r="214" spans="2:9" s="5" customFormat="1" ht="16.5" customHeight="1">
      <c r="B214" s="9"/>
      <c r="C214" s="9"/>
      <c r="D214" s="13" t="s">
        <v>20</v>
      </c>
      <c r="E214" s="28" t="s">
        <v>21</v>
      </c>
      <c r="F214" s="29">
        <v>6000</v>
      </c>
      <c r="G214" s="29">
        <v>2806.37</v>
      </c>
      <c r="H214" s="19">
        <f t="shared" si="3"/>
        <v>0.4677283333333333</v>
      </c>
      <c r="I214" s="4"/>
    </row>
    <row r="215" spans="2:9" s="5" customFormat="1" ht="16.5" customHeight="1">
      <c r="B215" s="9"/>
      <c r="C215" s="9"/>
      <c r="D215" s="13" t="s">
        <v>26</v>
      </c>
      <c r="E215" s="28" t="s">
        <v>27</v>
      </c>
      <c r="F215" s="29">
        <v>500</v>
      </c>
      <c r="G215" s="29">
        <v>0</v>
      </c>
      <c r="H215" s="19">
        <f t="shared" si="3"/>
        <v>0</v>
      </c>
      <c r="I215" s="4"/>
    </row>
    <row r="216" spans="2:9" s="5" customFormat="1" ht="16.5" customHeight="1">
      <c r="B216" s="9"/>
      <c r="C216" s="9"/>
      <c r="D216" s="13" t="s">
        <v>30</v>
      </c>
      <c r="E216" s="28" t="s">
        <v>31</v>
      </c>
      <c r="F216" s="29">
        <v>273.48</v>
      </c>
      <c r="G216" s="29">
        <v>205.37</v>
      </c>
      <c r="H216" s="19">
        <f t="shared" si="3"/>
        <v>0.750950709375457</v>
      </c>
      <c r="I216" s="4"/>
    </row>
    <row r="217" spans="2:9" s="5" customFormat="1" ht="16.5" customHeight="1">
      <c r="B217" s="9"/>
      <c r="C217" s="10" t="s">
        <v>140</v>
      </c>
      <c r="D217" s="10"/>
      <c r="E217" s="11" t="s">
        <v>141</v>
      </c>
      <c r="F217" s="12">
        <f>F218</f>
        <v>2000</v>
      </c>
      <c r="G217" s="12">
        <f>G218</f>
        <v>700</v>
      </c>
      <c r="H217" s="24">
        <f t="shared" si="3"/>
        <v>0.35</v>
      </c>
      <c r="I217" s="4"/>
    </row>
    <row r="218" spans="2:9" s="5" customFormat="1" ht="16.5" customHeight="1">
      <c r="B218" s="9"/>
      <c r="C218" s="9"/>
      <c r="D218" s="13" t="s">
        <v>26</v>
      </c>
      <c r="E218" s="28" t="s">
        <v>27</v>
      </c>
      <c r="F218" s="29">
        <v>2000</v>
      </c>
      <c r="G218" s="29">
        <v>700</v>
      </c>
      <c r="H218" s="19">
        <f t="shared" si="3"/>
        <v>0.35</v>
      </c>
      <c r="I218" s="4"/>
    </row>
    <row r="219" spans="2:9" s="5" customFormat="1" ht="16.5" customHeight="1">
      <c r="B219" s="9"/>
      <c r="C219" s="10" t="s">
        <v>142</v>
      </c>
      <c r="D219" s="10"/>
      <c r="E219" s="11" t="s">
        <v>143</v>
      </c>
      <c r="F219" s="12">
        <f>SUM(F220:F224)</f>
        <v>38000</v>
      </c>
      <c r="G219" s="12">
        <f>SUM(G220:G224)</f>
        <v>19436.739999999998</v>
      </c>
      <c r="H219" s="24">
        <f t="shared" si="3"/>
        <v>0.5114931578947368</v>
      </c>
      <c r="I219" s="4"/>
    </row>
    <row r="220" spans="2:9" s="5" customFormat="1" ht="16.5" customHeight="1">
      <c r="B220" s="9"/>
      <c r="C220" s="9"/>
      <c r="D220" s="13" t="s">
        <v>14</v>
      </c>
      <c r="E220" s="28" t="s">
        <v>15</v>
      </c>
      <c r="F220" s="29">
        <v>575</v>
      </c>
      <c r="G220" s="29">
        <v>279.18</v>
      </c>
      <c r="H220" s="19">
        <f t="shared" si="3"/>
        <v>0.4855304347826087</v>
      </c>
      <c r="I220" s="4"/>
    </row>
    <row r="221" spans="2:9" s="5" customFormat="1" ht="16.5" customHeight="1">
      <c r="B221" s="9"/>
      <c r="C221" s="9"/>
      <c r="D221" s="13" t="s">
        <v>16</v>
      </c>
      <c r="E221" s="28" t="s">
        <v>17</v>
      </c>
      <c r="F221" s="29">
        <v>85</v>
      </c>
      <c r="G221" s="29">
        <v>39.89</v>
      </c>
      <c r="H221" s="19">
        <f t="shared" si="3"/>
        <v>0.4692941176470588</v>
      </c>
      <c r="I221" s="4"/>
    </row>
    <row r="222" spans="2:9" s="5" customFormat="1" ht="16.5" customHeight="1">
      <c r="B222" s="9"/>
      <c r="C222" s="9"/>
      <c r="D222" s="13" t="s">
        <v>46</v>
      </c>
      <c r="E222" s="28" t="s">
        <v>47</v>
      </c>
      <c r="F222" s="29">
        <v>17000</v>
      </c>
      <c r="G222" s="29">
        <v>6136</v>
      </c>
      <c r="H222" s="19">
        <f t="shared" si="3"/>
        <v>0.3609411764705882</v>
      </c>
      <c r="I222" s="4"/>
    </row>
    <row r="223" spans="2:9" s="5" customFormat="1" ht="16.5" customHeight="1">
      <c r="B223" s="9"/>
      <c r="C223" s="9"/>
      <c r="D223" s="13" t="s">
        <v>18</v>
      </c>
      <c r="E223" s="28" t="s">
        <v>19</v>
      </c>
      <c r="F223" s="29">
        <v>5000</v>
      </c>
      <c r="G223" s="29">
        <v>2380.42</v>
      </c>
      <c r="H223" s="19">
        <f t="shared" si="3"/>
        <v>0.476084</v>
      </c>
      <c r="I223" s="4"/>
    </row>
    <row r="224" spans="2:9" s="5" customFormat="1" ht="16.5" customHeight="1">
      <c r="B224" s="9"/>
      <c r="C224" s="9"/>
      <c r="D224" s="13" t="s">
        <v>26</v>
      </c>
      <c r="E224" s="28" t="s">
        <v>27</v>
      </c>
      <c r="F224" s="29">
        <v>15340</v>
      </c>
      <c r="G224" s="29">
        <v>10601.25</v>
      </c>
      <c r="H224" s="19">
        <f t="shared" si="3"/>
        <v>0.6910853976531942</v>
      </c>
      <c r="I224" s="4"/>
    </row>
    <row r="225" spans="2:9" s="5" customFormat="1" ht="16.5" customHeight="1">
      <c r="B225" s="6" t="s">
        <v>144</v>
      </c>
      <c r="C225" s="6"/>
      <c r="D225" s="6"/>
      <c r="E225" s="7" t="s">
        <v>145</v>
      </c>
      <c r="F225" s="8">
        <f>F228+F241+F248+F250+F253+F255+F271+F273+F234+F226</f>
        <v>3127526</v>
      </c>
      <c r="G225" s="8">
        <f>G228+G241+G248+G250+G253+G255+G271+G273+G234+G226</f>
        <v>1474480.8400000003</v>
      </c>
      <c r="H225" s="27">
        <f t="shared" si="3"/>
        <v>0.47145278408556807</v>
      </c>
      <c r="I225" s="4"/>
    </row>
    <row r="226" spans="2:9" s="5" customFormat="1" ht="16.5" customHeight="1">
      <c r="B226" s="47"/>
      <c r="C226" s="58" t="s">
        <v>146</v>
      </c>
      <c r="D226" s="62"/>
      <c r="E226" s="59" t="s">
        <v>147</v>
      </c>
      <c r="F226" s="60">
        <f>F227</f>
        <v>6720</v>
      </c>
      <c r="G226" s="60">
        <f>G227</f>
        <v>3360</v>
      </c>
      <c r="H226" s="24">
        <f>G226/F226</f>
        <v>0.5</v>
      </c>
      <c r="I226" s="4"/>
    </row>
    <row r="227" spans="2:9" s="5" customFormat="1" ht="16.5" customHeight="1">
      <c r="B227" s="47"/>
      <c r="C227" s="48"/>
      <c r="D227" s="61" t="s">
        <v>26</v>
      </c>
      <c r="E227" s="28" t="s">
        <v>27</v>
      </c>
      <c r="F227" s="29">
        <v>6720</v>
      </c>
      <c r="G227" s="29">
        <v>3360</v>
      </c>
      <c r="H227" s="19">
        <f>G227/F227</f>
        <v>0.5</v>
      </c>
      <c r="I227" s="4" t="s">
        <v>216</v>
      </c>
    </row>
    <row r="228" spans="2:9" s="5" customFormat="1" ht="16.5" customHeight="1">
      <c r="B228" s="9"/>
      <c r="C228" s="10" t="s">
        <v>197</v>
      </c>
      <c r="D228" s="50"/>
      <c r="E228" s="11" t="s">
        <v>198</v>
      </c>
      <c r="F228" s="12">
        <f>F233+F229+F230+F231+F232</f>
        <v>19038</v>
      </c>
      <c r="G228" s="12">
        <f>G233+G229+G230+G231+G232</f>
        <v>4996.18</v>
      </c>
      <c r="H228" s="24">
        <f t="shared" si="3"/>
        <v>0.26243197814896524</v>
      </c>
      <c r="I228" s="4"/>
    </row>
    <row r="229" spans="2:9" s="5" customFormat="1" ht="16.5" customHeight="1">
      <c r="B229" s="47"/>
      <c r="C229" s="49"/>
      <c r="D229" s="44">
        <v>4010</v>
      </c>
      <c r="E229" s="14" t="s">
        <v>11</v>
      </c>
      <c r="F229" s="29">
        <v>15600</v>
      </c>
      <c r="G229" s="29">
        <v>3822.42</v>
      </c>
      <c r="H229" s="19">
        <f aca="true" t="shared" si="5" ref="H229:H240">G229/F229</f>
        <v>0.2450269230769231</v>
      </c>
      <c r="I229" s="4"/>
    </row>
    <row r="230" spans="2:9" s="5" customFormat="1" ht="16.5" customHeight="1">
      <c r="B230" s="47"/>
      <c r="C230" s="49"/>
      <c r="D230" s="44">
        <v>4110</v>
      </c>
      <c r="E230" s="14" t="s">
        <v>15</v>
      </c>
      <c r="F230" s="29">
        <v>2139</v>
      </c>
      <c r="G230" s="29">
        <v>708.66</v>
      </c>
      <c r="H230" s="19">
        <f t="shared" si="5"/>
        <v>0.3313043478260869</v>
      </c>
      <c r="I230" s="4"/>
    </row>
    <row r="231" spans="2:9" s="5" customFormat="1" ht="16.5" customHeight="1">
      <c r="B231" s="47"/>
      <c r="C231" s="49"/>
      <c r="D231" s="44">
        <v>4120</v>
      </c>
      <c r="E231" s="14" t="s">
        <v>17</v>
      </c>
      <c r="F231" s="29">
        <v>383</v>
      </c>
      <c r="G231" s="29">
        <v>64.1</v>
      </c>
      <c r="H231" s="19">
        <f t="shared" si="5"/>
        <v>0.16736292428198432</v>
      </c>
      <c r="I231" s="4"/>
    </row>
    <row r="232" spans="2:9" s="5" customFormat="1" ht="16.5" customHeight="1">
      <c r="B232" s="47"/>
      <c r="C232" s="49"/>
      <c r="D232" s="44">
        <v>4440</v>
      </c>
      <c r="E232" s="14" t="s">
        <v>31</v>
      </c>
      <c r="F232" s="29">
        <v>416</v>
      </c>
      <c r="G232" s="29">
        <v>401</v>
      </c>
      <c r="H232" s="19">
        <f t="shared" si="5"/>
        <v>0.9639423076923077</v>
      </c>
      <c r="I232" s="4"/>
    </row>
    <row r="233" spans="2:9" s="5" customFormat="1" ht="27" customHeight="1">
      <c r="B233" s="9"/>
      <c r="C233" s="33"/>
      <c r="D233" s="56">
        <v>4700</v>
      </c>
      <c r="E233" s="35" t="s">
        <v>81</v>
      </c>
      <c r="F233" s="36">
        <v>500</v>
      </c>
      <c r="G233" s="36">
        <v>0</v>
      </c>
      <c r="H233" s="37">
        <f t="shared" si="5"/>
        <v>0</v>
      </c>
      <c r="I233" s="4"/>
    </row>
    <row r="234" spans="2:9" s="5" customFormat="1" ht="27" customHeight="1">
      <c r="B234" s="33"/>
      <c r="C234" s="51" t="s">
        <v>199</v>
      </c>
      <c r="D234" s="57"/>
      <c r="E234" s="52" t="s">
        <v>200</v>
      </c>
      <c r="F234" s="30">
        <f>F235+F236+F237+F238+F239+F240</f>
        <v>1591166</v>
      </c>
      <c r="G234" s="30">
        <f>G235+G236+G237+G238+G239+G240</f>
        <v>625066.9000000001</v>
      </c>
      <c r="H234" s="24">
        <f t="shared" si="5"/>
        <v>0.39283575692291073</v>
      </c>
      <c r="I234" s="4"/>
    </row>
    <row r="235" spans="2:9" s="5" customFormat="1" ht="16.5" customHeight="1">
      <c r="B235" s="33"/>
      <c r="C235" s="53"/>
      <c r="D235" s="44">
        <v>3110</v>
      </c>
      <c r="E235" s="14" t="s">
        <v>151</v>
      </c>
      <c r="F235" s="29">
        <v>1559343</v>
      </c>
      <c r="G235" s="29">
        <v>612520.9</v>
      </c>
      <c r="H235" s="40">
        <f t="shared" si="5"/>
        <v>0.39280703475758705</v>
      </c>
      <c r="I235" s="4"/>
    </row>
    <row r="236" spans="2:9" s="5" customFormat="1" ht="16.5" customHeight="1">
      <c r="B236" s="33"/>
      <c r="C236" s="54"/>
      <c r="D236" s="44">
        <v>4010</v>
      </c>
      <c r="E236" s="14" t="s">
        <v>11</v>
      </c>
      <c r="F236" s="29">
        <v>21600</v>
      </c>
      <c r="G236" s="29">
        <v>7198.8</v>
      </c>
      <c r="H236" s="40">
        <f t="shared" si="5"/>
        <v>0.3332777777777778</v>
      </c>
      <c r="I236" s="4"/>
    </row>
    <row r="237" spans="2:9" s="5" customFormat="1" ht="16.5" customHeight="1">
      <c r="B237" s="33"/>
      <c r="C237" s="54"/>
      <c r="D237" s="44">
        <v>4110</v>
      </c>
      <c r="E237" s="14" t="s">
        <v>15</v>
      </c>
      <c r="F237" s="29">
        <v>3900</v>
      </c>
      <c r="G237" s="29">
        <v>1625.4</v>
      </c>
      <c r="H237" s="40">
        <f t="shared" si="5"/>
        <v>0.4167692307692308</v>
      </c>
      <c r="I237" s="4"/>
    </row>
    <row r="238" spans="2:9" s="5" customFormat="1" ht="16.5" customHeight="1">
      <c r="B238" s="33"/>
      <c r="C238" s="54"/>
      <c r="D238" s="44">
        <v>4120</v>
      </c>
      <c r="E238" s="14" t="s">
        <v>17</v>
      </c>
      <c r="F238" s="29">
        <v>529</v>
      </c>
      <c r="G238" s="29">
        <v>147</v>
      </c>
      <c r="H238" s="40">
        <f t="shared" si="5"/>
        <v>0.277882797731569</v>
      </c>
      <c r="I238" s="4"/>
    </row>
    <row r="239" spans="2:9" s="5" customFormat="1" ht="16.5" customHeight="1">
      <c r="B239" s="33"/>
      <c r="C239" s="54"/>
      <c r="D239" s="44">
        <v>4210</v>
      </c>
      <c r="E239" s="14" t="s">
        <v>19</v>
      </c>
      <c r="F239" s="29">
        <v>3500</v>
      </c>
      <c r="G239" s="29">
        <v>2269</v>
      </c>
      <c r="H239" s="40">
        <f t="shared" si="5"/>
        <v>0.6482857142857142</v>
      </c>
      <c r="I239" s="4"/>
    </row>
    <row r="240" spans="2:9" s="5" customFormat="1" ht="16.5" customHeight="1">
      <c r="B240" s="33"/>
      <c r="C240" s="55"/>
      <c r="D240" s="44">
        <v>4300</v>
      </c>
      <c r="E240" s="14" t="s">
        <v>27</v>
      </c>
      <c r="F240" s="29">
        <v>2294</v>
      </c>
      <c r="G240" s="29">
        <v>1305.8</v>
      </c>
      <c r="H240" s="40">
        <f t="shared" si="5"/>
        <v>0.5692240627724499</v>
      </c>
      <c r="I240" s="4"/>
    </row>
    <row r="241" spans="2:9" s="5" customFormat="1" ht="39.75" customHeight="1">
      <c r="B241" s="9"/>
      <c r="C241" s="43" t="s">
        <v>148</v>
      </c>
      <c r="D241" s="43"/>
      <c r="E241" s="11" t="s">
        <v>149</v>
      </c>
      <c r="F241" s="12">
        <f>SUM(F242:F247)</f>
        <v>885250</v>
      </c>
      <c r="G241" s="12">
        <f>SUM(G242:G247)</f>
        <v>548999.8999999999</v>
      </c>
      <c r="H241" s="24">
        <f t="shared" si="3"/>
        <v>0.6201636825755436</v>
      </c>
      <c r="I241" s="4"/>
    </row>
    <row r="242" spans="2:9" s="5" customFormat="1" ht="51.75" customHeight="1">
      <c r="B242" s="47"/>
      <c r="C242" s="47"/>
      <c r="D242" s="63" t="s">
        <v>217</v>
      </c>
      <c r="E242" s="46" t="s">
        <v>218</v>
      </c>
      <c r="F242" s="29">
        <v>250</v>
      </c>
      <c r="G242" s="29">
        <v>239.47</v>
      </c>
      <c r="H242" s="64">
        <f>G242/F242</f>
        <v>0.95788</v>
      </c>
      <c r="I242" s="4" t="s">
        <v>216</v>
      </c>
    </row>
    <row r="243" spans="2:9" s="5" customFormat="1" ht="16.5" customHeight="1">
      <c r="B243" s="9"/>
      <c r="C243" s="9"/>
      <c r="D243" s="13" t="s">
        <v>150</v>
      </c>
      <c r="E243" s="28" t="s">
        <v>151</v>
      </c>
      <c r="F243" s="29">
        <v>841219</v>
      </c>
      <c r="G243" s="29">
        <v>525173.5</v>
      </c>
      <c r="H243" s="19">
        <f t="shared" si="3"/>
        <v>0.6243005685796446</v>
      </c>
      <c r="I243" s="4"/>
    </row>
    <row r="244" spans="2:9" s="5" customFormat="1" ht="16.5" customHeight="1">
      <c r="B244" s="9"/>
      <c r="C244" s="9"/>
      <c r="D244" s="13" t="s">
        <v>10</v>
      </c>
      <c r="E244" s="28" t="s">
        <v>11</v>
      </c>
      <c r="F244" s="29">
        <v>22871</v>
      </c>
      <c r="G244" s="29">
        <v>10785.32</v>
      </c>
      <c r="H244" s="19">
        <f t="shared" si="3"/>
        <v>0.47157185956014164</v>
      </c>
      <c r="I244" s="4"/>
    </row>
    <row r="245" spans="2:9" s="5" customFormat="1" ht="16.5" customHeight="1">
      <c r="B245" s="9"/>
      <c r="C245" s="9"/>
      <c r="D245" s="13" t="s">
        <v>12</v>
      </c>
      <c r="E245" s="28" t="s">
        <v>13</v>
      </c>
      <c r="F245" s="29">
        <v>1785</v>
      </c>
      <c r="G245" s="29">
        <v>1785</v>
      </c>
      <c r="H245" s="19">
        <f t="shared" si="3"/>
        <v>1</v>
      </c>
      <c r="I245" s="4"/>
    </row>
    <row r="246" spans="2:9" s="5" customFormat="1" ht="16.5" customHeight="1">
      <c r="B246" s="9"/>
      <c r="C246" s="9"/>
      <c r="D246" s="13" t="s">
        <v>14</v>
      </c>
      <c r="E246" s="28" t="s">
        <v>15</v>
      </c>
      <c r="F246" s="29">
        <v>18031</v>
      </c>
      <c r="G246" s="29">
        <v>10195.61</v>
      </c>
      <c r="H246" s="19">
        <f t="shared" si="3"/>
        <v>0.5654489490322223</v>
      </c>
      <c r="I246" s="4"/>
    </row>
    <row r="247" spans="2:9" s="5" customFormat="1" ht="16.5" customHeight="1">
      <c r="B247" s="9"/>
      <c r="C247" s="9"/>
      <c r="D247" s="13" t="s">
        <v>30</v>
      </c>
      <c r="E247" s="28" t="s">
        <v>31</v>
      </c>
      <c r="F247" s="29">
        <v>1094</v>
      </c>
      <c r="G247" s="29">
        <v>821</v>
      </c>
      <c r="H247" s="19">
        <f t="shared" si="3"/>
        <v>0.7504570383912249</v>
      </c>
      <c r="I247" s="4"/>
    </row>
    <row r="248" spans="2:9" s="5" customFormat="1" ht="51.75" customHeight="1">
      <c r="B248" s="9"/>
      <c r="C248" s="10" t="s">
        <v>152</v>
      </c>
      <c r="D248" s="10"/>
      <c r="E248" s="11" t="s">
        <v>153</v>
      </c>
      <c r="F248" s="12">
        <f>F249</f>
        <v>9185</v>
      </c>
      <c r="G248" s="12">
        <f>G249</f>
        <v>6550.05</v>
      </c>
      <c r="H248" s="24">
        <f t="shared" si="3"/>
        <v>0.7131246597713664</v>
      </c>
      <c r="I248" s="4"/>
    </row>
    <row r="249" spans="2:9" s="5" customFormat="1" ht="16.5" customHeight="1">
      <c r="B249" s="9"/>
      <c r="C249" s="9"/>
      <c r="D249" s="13" t="s">
        <v>154</v>
      </c>
      <c r="E249" s="28" t="s">
        <v>155</v>
      </c>
      <c r="F249" s="29">
        <v>9185</v>
      </c>
      <c r="G249" s="29">
        <v>6550.05</v>
      </c>
      <c r="H249" s="19">
        <f t="shared" si="3"/>
        <v>0.7131246597713664</v>
      </c>
      <c r="I249" s="4"/>
    </row>
    <row r="250" spans="2:9" s="5" customFormat="1" ht="28.5" customHeight="1">
      <c r="B250" s="9"/>
      <c r="C250" s="10" t="s">
        <v>156</v>
      </c>
      <c r="D250" s="10"/>
      <c r="E250" s="11" t="s">
        <v>157</v>
      </c>
      <c r="F250" s="12">
        <f>F251+F252</f>
        <v>191700</v>
      </c>
      <c r="G250" s="12">
        <f>G251+G252</f>
        <v>64268.55</v>
      </c>
      <c r="H250" s="24">
        <f t="shared" si="3"/>
        <v>0.33525586854460093</v>
      </c>
      <c r="I250" s="4"/>
    </row>
    <row r="251" spans="2:9" s="5" customFormat="1" ht="16.5" customHeight="1">
      <c r="B251" s="9"/>
      <c r="C251" s="9"/>
      <c r="D251" s="13" t="s">
        <v>150</v>
      </c>
      <c r="E251" s="28" t="s">
        <v>151</v>
      </c>
      <c r="F251" s="29">
        <v>33300</v>
      </c>
      <c r="G251" s="29">
        <v>11573.83</v>
      </c>
      <c r="H251" s="19">
        <f t="shared" si="3"/>
        <v>0.3475624624624625</v>
      </c>
      <c r="I251" s="4"/>
    </row>
    <row r="252" spans="2:9" s="5" customFormat="1" ht="27" customHeight="1">
      <c r="B252" s="9"/>
      <c r="C252" s="9"/>
      <c r="D252" s="13" t="s">
        <v>119</v>
      </c>
      <c r="E252" s="28" t="s">
        <v>120</v>
      </c>
      <c r="F252" s="29">
        <v>158400</v>
      </c>
      <c r="G252" s="29">
        <v>52694.72</v>
      </c>
      <c r="H252" s="19">
        <f t="shared" si="3"/>
        <v>0.3326686868686869</v>
      </c>
      <c r="I252" s="4"/>
    </row>
    <row r="253" spans="2:9" s="5" customFormat="1" ht="16.5" customHeight="1">
      <c r="B253" s="9"/>
      <c r="C253" s="10" t="s">
        <v>158</v>
      </c>
      <c r="D253" s="10"/>
      <c r="E253" s="11" t="s">
        <v>159</v>
      </c>
      <c r="F253" s="12">
        <f>F254</f>
        <v>29200</v>
      </c>
      <c r="G253" s="12">
        <f>G254</f>
        <v>25111.86</v>
      </c>
      <c r="H253" s="24">
        <f t="shared" si="3"/>
        <v>0.8599952054794521</v>
      </c>
      <c r="I253" s="4"/>
    </row>
    <row r="254" spans="2:9" s="5" customFormat="1" ht="16.5" customHeight="1">
      <c r="B254" s="9"/>
      <c r="C254" s="9"/>
      <c r="D254" s="13" t="s">
        <v>150</v>
      </c>
      <c r="E254" s="28" t="s">
        <v>151</v>
      </c>
      <c r="F254" s="29">
        <v>29200</v>
      </c>
      <c r="G254" s="29">
        <v>25111.86</v>
      </c>
      <c r="H254" s="19">
        <f t="shared" si="3"/>
        <v>0.8599952054794521</v>
      </c>
      <c r="I254" s="4"/>
    </row>
    <row r="255" spans="2:9" s="5" customFormat="1" ht="16.5" customHeight="1">
      <c r="B255" s="9"/>
      <c r="C255" s="10" t="s">
        <v>160</v>
      </c>
      <c r="D255" s="10"/>
      <c r="E255" s="11" t="s">
        <v>161</v>
      </c>
      <c r="F255" s="12">
        <f>SUM(F256:F270)</f>
        <v>318152</v>
      </c>
      <c r="G255" s="12">
        <f>SUM(G256:G270)</f>
        <v>150820.3</v>
      </c>
      <c r="H255" s="24">
        <f t="shared" si="3"/>
        <v>0.4740510825014458</v>
      </c>
      <c r="I255" s="4"/>
    </row>
    <row r="256" spans="2:9" s="5" customFormat="1" ht="16.5" customHeight="1">
      <c r="B256" s="9"/>
      <c r="C256" s="9"/>
      <c r="D256" s="13" t="s">
        <v>8</v>
      </c>
      <c r="E256" s="28" t="s">
        <v>9</v>
      </c>
      <c r="F256" s="29">
        <v>1000</v>
      </c>
      <c r="G256" s="29">
        <v>19.2</v>
      </c>
      <c r="H256" s="19">
        <f t="shared" si="3"/>
        <v>0.0192</v>
      </c>
      <c r="I256" s="4"/>
    </row>
    <row r="257" spans="2:9" s="5" customFormat="1" ht="16.5" customHeight="1">
      <c r="B257" s="9"/>
      <c r="C257" s="9"/>
      <c r="D257" s="13" t="s">
        <v>10</v>
      </c>
      <c r="E257" s="28" t="s">
        <v>11</v>
      </c>
      <c r="F257" s="29">
        <v>215000</v>
      </c>
      <c r="G257" s="29">
        <v>97793.95</v>
      </c>
      <c r="H257" s="19">
        <f t="shared" si="3"/>
        <v>0.4548555813953488</v>
      </c>
      <c r="I257" s="4"/>
    </row>
    <row r="258" spans="2:9" s="5" customFormat="1" ht="16.5" customHeight="1">
      <c r="B258" s="9"/>
      <c r="C258" s="9"/>
      <c r="D258" s="13" t="s">
        <v>12</v>
      </c>
      <c r="E258" s="28" t="s">
        <v>13</v>
      </c>
      <c r="F258" s="29">
        <v>13809</v>
      </c>
      <c r="G258" s="29">
        <v>13287.65</v>
      </c>
      <c r="H258" s="19">
        <f t="shared" si="3"/>
        <v>0.9622456369034688</v>
      </c>
      <c r="I258" s="4"/>
    </row>
    <row r="259" spans="2:9" s="5" customFormat="1" ht="16.5" customHeight="1">
      <c r="B259" s="9"/>
      <c r="C259" s="9"/>
      <c r="D259" s="13" t="s">
        <v>14</v>
      </c>
      <c r="E259" s="28" t="s">
        <v>15</v>
      </c>
      <c r="F259" s="29">
        <v>39094</v>
      </c>
      <c r="G259" s="29">
        <v>17026.2</v>
      </c>
      <c r="H259" s="19">
        <f aca="true" t="shared" si="6" ref="H259:H313">G259/F259</f>
        <v>0.43551951706144165</v>
      </c>
      <c r="I259" s="4"/>
    </row>
    <row r="260" spans="2:9" s="5" customFormat="1" ht="16.5" customHeight="1">
      <c r="B260" s="9"/>
      <c r="C260" s="9"/>
      <c r="D260" s="13" t="s">
        <v>16</v>
      </c>
      <c r="E260" s="28" t="s">
        <v>17</v>
      </c>
      <c r="F260" s="29">
        <v>6080</v>
      </c>
      <c r="G260" s="29">
        <v>1679.42</v>
      </c>
      <c r="H260" s="19">
        <f t="shared" si="6"/>
        <v>0.2762203947368421</v>
      </c>
      <c r="I260" s="4"/>
    </row>
    <row r="261" spans="2:9" s="5" customFormat="1" ht="16.5" customHeight="1">
      <c r="B261" s="9"/>
      <c r="C261" s="9"/>
      <c r="D261" s="13" t="s">
        <v>18</v>
      </c>
      <c r="E261" s="28" t="s">
        <v>19</v>
      </c>
      <c r="F261" s="29">
        <v>15000</v>
      </c>
      <c r="G261" s="29">
        <v>3292.14</v>
      </c>
      <c r="H261" s="19">
        <f t="shared" si="6"/>
        <v>0.219476</v>
      </c>
      <c r="I261" s="4"/>
    </row>
    <row r="262" spans="2:9" s="5" customFormat="1" ht="16.5" customHeight="1">
      <c r="B262" s="9"/>
      <c r="C262" s="9"/>
      <c r="D262" s="13" t="s">
        <v>20</v>
      </c>
      <c r="E262" s="28" t="s">
        <v>21</v>
      </c>
      <c r="F262" s="29">
        <v>1300</v>
      </c>
      <c r="G262" s="29">
        <v>770.75</v>
      </c>
      <c r="H262" s="19">
        <f t="shared" si="6"/>
        <v>0.5928846153846153</v>
      </c>
      <c r="I262" s="4"/>
    </row>
    <row r="263" spans="2:9" s="5" customFormat="1" ht="16.5" customHeight="1">
      <c r="B263" s="9"/>
      <c r="C263" s="9"/>
      <c r="D263" s="13" t="s">
        <v>24</v>
      </c>
      <c r="E263" s="28" t="s">
        <v>25</v>
      </c>
      <c r="F263" s="29">
        <v>50</v>
      </c>
      <c r="G263" s="29">
        <v>0</v>
      </c>
      <c r="H263" s="19">
        <f t="shared" si="6"/>
        <v>0</v>
      </c>
      <c r="I263" s="4"/>
    </row>
    <row r="264" spans="2:9" s="5" customFormat="1" ht="16.5" customHeight="1">
      <c r="B264" s="9"/>
      <c r="C264" s="9"/>
      <c r="D264" s="13" t="s">
        <v>26</v>
      </c>
      <c r="E264" s="28" t="s">
        <v>27</v>
      </c>
      <c r="F264" s="29">
        <v>16090</v>
      </c>
      <c r="G264" s="29">
        <v>11606.27</v>
      </c>
      <c r="H264" s="19">
        <f t="shared" si="6"/>
        <v>0.7213343691733997</v>
      </c>
      <c r="I264" s="4"/>
    </row>
    <row r="265" spans="2:9" s="5" customFormat="1" ht="16.5" customHeight="1">
      <c r="B265" s="9"/>
      <c r="C265" s="9"/>
      <c r="D265" s="13" t="s">
        <v>74</v>
      </c>
      <c r="E265" s="28" t="s">
        <v>75</v>
      </c>
      <c r="F265" s="29">
        <v>1700</v>
      </c>
      <c r="G265" s="29">
        <v>765.01</v>
      </c>
      <c r="H265" s="19">
        <f t="shared" si="6"/>
        <v>0.45000588235294114</v>
      </c>
      <c r="I265" s="4"/>
    </row>
    <row r="266" spans="2:9" s="5" customFormat="1" ht="16.5" customHeight="1">
      <c r="B266" s="9"/>
      <c r="C266" s="9"/>
      <c r="D266" s="13" t="s">
        <v>76</v>
      </c>
      <c r="E266" s="28" t="s">
        <v>77</v>
      </c>
      <c r="F266" s="29">
        <v>2000</v>
      </c>
      <c r="G266" s="29">
        <v>75.21</v>
      </c>
      <c r="H266" s="19">
        <f t="shared" si="6"/>
        <v>0.037605</v>
      </c>
      <c r="I266" s="4"/>
    </row>
    <row r="267" spans="2:9" s="5" customFormat="1" ht="16.5" customHeight="1">
      <c r="B267" s="9"/>
      <c r="C267" s="9"/>
      <c r="D267" s="13" t="s">
        <v>28</v>
      </c>
      <c r="E267" s="28" t="s">
        <v>29</v>
      </c>
      <c r="F267" s="29">
        <v>1000</v>
      </c>
      <c r="G267" s="29">
        <v>0</v>
      </c>
      <c r="H267" s="19">
        <f t="shared" si="6"/>
        <v>0</v>
      </c>
      <c r="I267" s="4"/>
    </row>
    <row r="268" spans="2:9" s="5" customFormat="1" ht="16.5" customHeight="1">
      <c r="B268" s="9"/>
      <c r="C268" s="9"/>
      <c r="D268" s="13" t="s">
        <v>30</v>
      </c>
      <c r="E268" s="28" t="s">
        <v>31</v>
      </c>
      <c r="F268" s="29">
        <v>3829</v>
      </c>
      <c r="G268" s="29">
        <v>2882</v>
      </c>
      <c r="H268" s="19">
        <f t="shared" si="6"/>
        <v>0.7526769391486028</v>
      </c>
      <c r="I268" s="4"/>
    </row>
    <row r="269" spans="2:9" s="5" customFormat="1" ht="16.5" customHeight="1">
      <c r="B269" s="9"/>
      <c r="C269" s="9"/>
      <c r="D269" s="13" t="s">
        <v>32</v>
      </c>
      <c r="E269" s="28" t="s">
        <v>33</v>
      </c>
      <c r="F269" s="29">
        <v>200</v>
      </c>
      <c r="G269" s="29">
        <v>138</v>
      </c>
      <c r="H269" s="19">
        <f t="shared" si="6"/>
        <v>0.69</v>
      </c>
      <c r="I269" s="4"/>
    </row>
    <row r="270" spans="2:9" s="5" customFormat="1" ht="29.25" customHeight="1">
      <c r="B270" s="9"/>
      <c r="C270" s="9"/>
      <c r="D270" s="13" t="s">
        <v>80</v>
      </c>
      <c r="E270" s="28" t="s">
        <v>81</v>
      </c>
      <c r="F270" s="29">
        <v>2000</v>
      </c>
      <c r="G270" s="29">
        <v>1484.5</v>
      </c>
      <c r="H270" s="19">
        <f t="shared" si="6"/>
        <v>0.74225</v>
      </c>
      <c r="I270" s="4"/>
    </row>
    <row r="271" spans="2:9" s="5" customFormat="1" ht="16.5" customHeight="1">
      <c r="B271" s="9"/>
      <c r="C271" s="10" t="s">
        <v>162</v>
      </c>
      <c r="D271" s="10"/>
      <c r="E271" s="11" t="s">
        <v>163</v>
      </c>
      <c r="F271" s="12">
        <f>F272</f>
        <v>9060</v>
      </c>
      <c r="G271" s="12">
        <f>G272</f>
        <v>4500</v>
      </c>
      <c r="H271" s="24">
        <f t="shared" si="6"/>
        <v>0.4966887417218543</v>
      </c>
      <c r="I271" s="4"/>
    </row>
    <row r="272" spans="2:9" s="5" customFormat="1" ht="16.5" customHeight="1">
      <c r="B272" s="9"/>
      <c r="C272" s="9"/>
      <c r="D272" s="13" t="s">
        <v>46</v>
      </c>
      <c r="E272" s="28" t="s">
        <v>47</v>
      </c>
      <c r="F272" s="29">
        <v>9060</v>
      </c>
      <c r="G272" s="29">
        <v>4500</v>
      </c>
      <c r="H272" s="19">
        <f t="shared" si="6"/>
        <v>0.4966887417218543</v>
      </c>
      <c r="I272" s="4"/>
    </row>
    <row r="273" spans="2:9" s="5" customFormat="1" ht="16.5" customHeight="1">
      <c r="B273" s="9"/>
      <c r="C273" s="10" t="s">
        <v>164</v>
      </c>
      <c r="D273" s="10"/>
      <c r="E273" s="11" t="s">
        <v>45</v>
      </c>
      <c r="F273" s="12">
        <f>F274+F275</f>
        <v>68055</v>
      </c>
      <c r="G273" s="12">
        <f>G274+G275</f>
        <v>40807.100000000006</v>
      </c>
      <c r="H273" s="24">
        <f t="shared" si="6"/>
        <v>0.5996194254646977</v>
      </c>
      <c r="I273" s="4"/>
    </row>
    <row r="274" spans="2:9" s="5" customFormat="1" ht="16.5" customHeight="1">
      <c r="B274" s="9"/>
      <c r="C274" s="9"/>
      <c r="D274" s="13" t="s">
        <v>150</v>
      </c>
      <c r="E274" s="28" t="s">
        <v>151</v>
      </c>
      <c r="F274" s="29">
        <v>68000</v>
      </c>
      <c r="G274" s="29">
        <v>40777.62</v>
      </c>
      <c r="H274" s="19">
        <f t="shared" si="6"/>
        <v>0.5996708823529412</v>
      </c>
      <c r="I274" s="4"/>
    </row>
    <row r="275" spans="2:9" s="5" customFormat="1" ht="16.5" customHeight="1">
      <c r="B275" s="9"/>
      <c r="C275" s="9"/>
      <c r="D275" s="13" t="s">
        <v>18</v>
      </c>
      <c r="E275" s="28" t="s">
        <v>19</v>
      </c>
      <c r="F275" s="29">
        <v>55</v>
      </c>
      <c r="G275" s="29">
        <v>29.48</v>
      </c>
      <c r="H275" s="19">
        <f t="shared" si="6"/>
        <v>0.536</v>
      </c>
      <c r="I275" s="4"/>
    </row>
    <row r="276" spans="2:9" s="5" customFormat="1" ht="16.5" customHeight="1">
      <c r="B276" s="6" t="s">
        <v>165</v>
      </c>
      <c r="C276" s="6"/>
      <c r="D276" s="6"/>
      <c r="E276" s="7" t="s">
        <v>166</v>
      </c>
      <c r="F276" s="8">
        <f>F277+F279</f>
        <v>8061</v>
      </c>
      <c r="G276" s="8">
        <f>G277+G279</f>
        <v>0</v>
      </c>
      <c r="H276" s="27">
        <f t="shared" si="6"/>
        <v>0</v>
      </c>
      <c r="I276" s="4"/>
    </row>
    <row r="277" spans="2:9" s="5" customFormat="1" ht="16.5" customHeight="1">
      <c r="B277" s="9"/>
      <c r="C277" s="10" t="s">
        <v>167</v>
      </c>
      <c r="D277" s="10"/>
      <c r="E277" s="11" t="s">
        <v>168</v>
      </c>
      <c r="F277" s="12">
        <f>F278</f>
        <v>6361</v>
      </c>
      <c r="G277" s="12">
        <f>G278</f>
        <v>0</v>
      </c>
      <c r="H277" s="24">
        <f t="shared" si="6"/>
        <v>0</v>
      </c>
      <c r="I277" s="4"/>
    </row>
    <row r="278" spans="2:9" s="5" customFormat="1" ht="16.5" customHeight="1">
      <c r="B278" s="9"/>
      <c r="C278" s="9"/>
      <c r="D278" s="13" t="s">
        <v>123</v>
      </c>
      <c r="E278" s="28" t="s">
        <v>124</v>
      </c>
      <c r="F278" s="29">
        <v>6361</v>
      </c>
      <c r="G278" s="29">
        <v>0</v>
      </c>
      <c r="H278" s="19">
        <f t="shared" si="6"/>
        <v>0</v>
      </c>
      <c r="I278" s="4" t="s">
        <v>201</v>
      </c>
    </row>
    <row r="279" spans="2:9" s="5" customFormat="1" ht="16.5" customHeight="1">
      <c r="B279" s="9"/>
      <c r="C279" s="10" t="s">
        <v>169</v>
      </c>
      <c r="D279" s="10"/>
      <c r="E279" s="11" t="s">
        <v>45</v>
      </c>
      <c r="F279" s="12">
        <f>F280</f>
        <v>1700</v>
      </c>
      <c r="G279" s="12">
        <f>G280</f>
        <v>0</v>
      </c>
      <c r="H279" s="24">
        <f t="shared" si="6"/>
        <v>0</v>
      </c>
      <c r="I279" s="4"/>
    </row>
    <row r="280" spans="2:9" s="5" customFormat="1" ht="16.5" customHeight="1">
      <c r="B280" s="9"/>
      <c r="C280" s="9"/>
      <c r="D280" s="13" t="s">
        <v>30</v>
      </c>
      <c r="E280" s="28" t="s">
        <v>31</v>
      </c>
      <c r="F280" s="29">
        <v>1700</v>
      </c>
      <c r="G280" s="29">
        <v>0</v>
      </c>
      <c r="H280" s="19">
        <f t="shared" si="6"/>
        <v>0</v>
      </c>
      <c r="I280" s="4" t="s">
        <v>202</v>
      </c>
    </row>
    <row r="281" spans="2:9" s="5" customFormat="1" ht="16.5" customHeight="1">
      <c r="B281" s="6" t="s">
        <v>170</v>
      </c>
      <c r="C281" s="6"/>
      <c r="D281" s="6"/>
      <c r="E281" s="7" t="s">
        <v>171</v>
      </c>
      <c r="F281" s="8">
        <f>F282+F286+F288+F293</f>
        <v>504250</v>
      </c>
      <c r="G281" s="8">
        <f>G282+G286+G288+G293</f>
        <v>161224.56</v>
      </c>
      <c r="H281" s="27">
        <f t="shared" si="6"/>
        <v>0.3197314030738721</v>
      </c>
      <c r="I281" s="4"/>
    </row>
    <row r="282" spans="2:9" s="5" customFormat="1" ht="16.5" customHeight="1">
      <c r="B282" s="9"/>
      <c r="C282" s="10" t="s">
        <v>172</v>
      </c>
      <c r="D282" s="10"/>
      <c r="E282" s="11" t="s">
        <v>173</v>
      </c>
      <c r="F282" s="12">
        <f>SUM(F283:F285)</f>
        <v>215550</v>
      </c>
      <c r="G282" s="12">
        <f>SUM(G283:G285)</f>
        <v>98032.43000000001</v>
      </c>
      <c r="H282" s="24">
        <f t="shared" si="6"/>
        <v>0.45480134539549993</v>
      </c>
      <c r="I282" s="4"/>
    </row>
    <row r="283" spans="2:9" s="5" customFormat="1" ht="16.5" customHeight="1">
      <c r="B283" s="9"/>
      <c r="C283" s="9"/>
      <c r="D283" s="13" t="s">
        <v>18</v>
      </c>
      <c r="E283" s="28" t="s">
        <v>19</v>
      </c>
      <c r="F283" s="29">
        <v>8000</v>
      </c>
      <c r="G283" s="29">
        <v>0</v>
      </c>
      <c r="H283" s="19">
        <f t="shared" si="6"/>
        <v>0</v>
      </c>
      <c r="I283" s="4"/>
    </row>
    <row r="284" spans="2:9" s="5" customFormat="1" ht="16.5" customHeight="1">
      <c r="B284" s="9"/>
      <c r="C284" s="9"/>
      <c r="D284" s="13" t="s">
        <v>26</v>
      </c>
      <c r="E284" s="28" t="s">
        <v>27</v>
      </c>
      <c r="F284" s="29">
        <v>206350</v>
      </c>
      <c r="G284" s="29">
        <v>97566.27</v>
      </c>
      <c r="H284" s="19">
        <f t="shared" si="6"/>
        <v>0.4728193360794766</v>
      </c>
      <c r="I284" s="4"/>
    </row>
    <row r="285" spans="2:9" s="5" customFormat="1" ht="26.25" customHeight="1">
      <c r="B285" s="9"/>
      <c r="C285" s="9"/>
      <c r="D285" s="13" t="s">
        <v>80</v>
      </c>
      <c r="E285" s="28" t="s">
        <v>81</v>
      </c>
      <c r="F285" s="29">
        <v>1200</v>
      </c>
      <c r="G285" s="29">
        <v>466.16</v>
      </c>
      <c r="H285" s="19">
        <f t="shared" si="6"/>
        <v>0.3884666666666667</v>
      </c>
      <c r="I285" s="4"/>
    </row>
    <row r="286" spans="2:9" s="5" customFormat="1" ht="16.5" customHeight="1">
      <c r="B286" s="9"/>
      <c r="C286" s="10" t="s">
        <v>174</v>
      </c>
      <c r="D286" s="10"/>
      <c r="E286" s="11" t="s">
        <v>175</v>
      </c>
      <c r="F286" s="12">
        <f>F287</f>
        <v>50000</v>
      </c>
      <c r="G286" s="12">
        <f>G287</f>
        <v>0</v>
      </c>
      <c r="H286" s="24">
        <f t="shared" si="6"/>
        <v>0</v>
      </c>
      <c r="I286" s="4"/>
    </row>
    <row r="287" spans="2:9" s="5" customFormat="1" ht="16.5" customHeight="1">
      <c r="B287" s="9"/>
      <c r="C287" s="9"/>
      <c r="D287" s="13" t="s">
        <v>36</v>
      </c>
      <c r="E287" s="28" t="s">
        <v>37</v>
      </c>
      <c r="F287" s="29">
        <v>50000</v>
      </c>
      <c r="G287" s="29">
        <v>0</v>
      </c>
      <c r="H287" s="19">
        <f t="shared" si="6"/>
        <v>0</v>
      </c>
      <c r="I287" s="4"/>
    </row>
    <row r="288" spans="2:9" s="5" customFormat="1" ht="16.5" customHeight="1">
      <c r="B288" s="9"/>
      <c r="C288" s="10" t="s">
        <v>176</v>
      </c>
      <c r="D288" s="10"/>
      <c r="E288" s="11" t="s">
        <v>177</v>
      </c>
      <c r="F288" s="12">
        <f>SUM(F289:F292)</f>
        <v>157500</v>
      </c>
      <c r="G288" s="12">
        <f>SUM(G289:G292)</f>
        <v>47905.79</v>
      </c>
      <c r="H288" s="24">
        <f t="shared" si="6"/>
        <v>0.30416374603174606</v>
      </c>
      <c r="I288" s="4"/>
    </row>
    <row r="289" spans="2:9" s="5" customFormat="1" ht="16.5" customHeight="1">
      <c r="B289" s="9"/>
      <c r="C289" s="9"/>
      <c r="D289" s="13" t="s">
        <v>20</v>
      </c>
      <c r="E289" s="28" t="s">
        <v>21</v>
      </c>
      <c r="F289" s="29">
        <v>82000</v>
      </c>
      <c r="G289" s="29">
        <v>40501.19</v>
      </c>
      <c r="H289" s="19">
        <f t="shared" si="6"/>
        <v>0.49391695121951223</v>
      </c>
      <c r="I289" s="4"/>
    </row>
    <row r="290" spans="2:9" s="5" customFormat="1" ht="16.5" customHeight="1">
      <c r="B290" s="9"/>
      <c r="C290" s="9"/>
      <c r="D290" s="13" t="s">
        <v>22</v>
      </c>
      <c r="E290" s="28" t="s">
        <v>23</v>
      </c>
      <c r="F290" s="29">
        <v>24000</v>
      </c>
      <c r="G290" s="29">
        <v>7404.6</v>
      </c>
      <c r="H290" s="19">
        <f t="shared" si="6"/>
        <v>0.308525</v>
      </c>
      <c r="I290" s="4"/>
    </row>
    <row r="291" spans="2:9" s="5" customFormat="1" ht="16.5" customHeight="1">
      <c r="B291" s="9"/>
      <c r="C291" s="9"/>
      <c r="D291" s="13" t="s">
        <v>26</v>
      </c>
      <c r="E291" s="28" t="s">
        <v>27</v>
      </c>
      <c r="F291" s="29">
        <v>1500</v>
      </c>
      <c r="G291" s="29">
        <v>0</v>
      </c>
      <c r="H291" s="19">
        <f t="shared" si="6"/>
        <v>0</v>
      </c>
      <c r="I291" s="4"/>
    </row>
    <row r="292" spans="2:9" s="5" customFormat="1" ht="16.5" customHeight="1">
      <c r="B292" s="9"/>
      <c r="C292" s="9"/>
      <c r="D292" s="13" t="s">
        <v>36</v>
      </c>
      <c r="E292" s="28" t="s">
        <v>37</v>
      </c>
      <c r="F292" s="29">
        <v>50000</v>
      </c>
      <c r="G292" s="29">
        <v>0</v>
      </c>
      <c r="H292" s="19">
        <f t="shared" si="6"/>
        <v>0</v>
      </c>
      <c r="I292" s="4"/>
    </row>
    <row r="293" spans="2:9" s="5" customFormat="1" ht="16.5" customHeight="1">
      <c r="B293" s="9"/>
      <c r="C293" s="10" t="s">
        <v>178</v>
      </c>
      <c r="D293" s="10"/>
      <c r="E293" s="11" t="s">
        <v>45</v>
      </c>
      <c r="F293" s="12">
        <f>SUM(F294:F296)</f>
        <v>81200</v>
      </c>
      <c r="G293" s="12">
        <f>SUM(G294:G296)</f>
        <v>15286.34</v>
      </c>
      <c r="H293" s="24">
        <f t="shared" si="6"/>
        <v>0.18825541871921184</v>
      </c>
      <c r="I293" s="4"/>
    </row>
    <row r="294" spans="2:9" s="5" customFormat="1" ht="16.5" customHeight="1">
      <c r="B294" s="9"/>
      <c r="C294" s="9"/>
      <c r="D294" s="13" t="s">
        <v>18</v>
      </c>
      <c r="E294" s="28" t="s">
        <v>19</v>
      </c>
      <c r="F294" s="29">
        <v>20500</v>
      </c>
      <c r="G294" s="29">
        <v>7113.18</v>
      </c>
      <c r="H294" s="19">
        <f t="shared" si="6"/>
        <v>0.34698439024390243</v>
      </c>
      <c r="I294" s="4"/>
    </row>
    <row r="295" spans="2:9" s="5" customFormat="1" ht="16.5" customHeight="1">
      <c r="B295" s="9"/>
      <c r="C295" s="9"/>
      <c r="D295" s="13" t="s">
        <v>20</v>
      </c>
      <c r="E295" s="28" t="s">
        <v>21</v>
      </c>
      <c r="F295" s="29">
        <v>4000</v>
      </c>
      <c r="G295" s="29">
        <v>1313.61</v>
      </c>
      <c r="H295" s="19">
        <f t="shared" si="6"/>
        <v>0.3284025</v>
      </c>
      <c r="I295" s="4"/>
    </row>
    <row r="296" spans="2:9" s="5" customFormat="1" ht="16.5" customHeight="1">
      <c r="B296" s="9"/>
      <c r="C296" s="9"/>
      <c r="D296" s="13" t="s">
        <v>26</v>
      </c>
      <c r="E296" s="28" t="s">
        <v>27</v>
      </c>
      <c r="F296" s="29">
        <v>56700</v>
      </c>
      <c r="G296" s="29">
        <v>6859.55</v>
      </c>
      <c r="H296" s="19">
        <f t="shared" si="6"/>
        <v>0.12097971781305115</v>
      </c>
      <c r="I296" s="4"/>
    </row>
    <row r="297" spans="2:9" s="5" customFormat="1" ht="16.5" customHeight="1">
      <c r="B297" s="6" t="s">
        <v>179</v>
      </c>
      <c r="C297" s="6"/>
      <c r="D297" s="6"/>
      <c r="E297" s="7" t="s">
        <v>180</v>
      </c>
      <c r="F297" s="8">
        <f>F302+F298+F304</f>
        <v>238025.62</v>
      </c>
      <c r="G297" s="8">
        <f>G302+G298+G304</f>
        <v>97103.23</v>
      </c>
      <c r="H297" s="27">
        <f t="shared" si="6"/>
        <v>0.4079528497814647</v>
      </c>
      <c r="I297" s="4"/>
    </row>
    <row r="298" spans="2:9" s="5" customFormat="1" ht="16.5" customHeight="1">
      <c r="B298" s="47"/>
      <c r="C298" s="58" t="s">
        <v>219</v>
      </c>
      <c r="D298" s="62"/>
      <c r="E298" s="59" t="s">
        <v>220</v>
      </c>
      <c r="F298" s="60">
        <f>F299+F300+F301</f>
        <v>62025.62</v>
      </c>
      <c r="G298" s="60">
        <f>G299+G300+G301</f>
        <v>8103.23</v>
      </c>
      <c r="H298" s="24">
        <f>G298/F298</f>
        <v>0.13064327289271754</v>
      </c>
      <c r="I298" s="4"/>
    </row>
    <row r="299" spans="2:9" s="5" customFormat="1" ht="16.5" customHeight="1">
      <c r="B299" s="47"/>
      <c r="C299" s="65"/>
      <c r="D299" s="66">
        <v>4210</v>
      </c>
      <c r="E299" s="28" t="s">
        <v>19</v>
      </c>
      <c r="F299" s="29">
        <v>30318.08</v>
      </c>
      <c r="G299" s="29">
        <v>5312.71</v>
      </c>
      <c r="H299" s="19">
        <f>G299/F299</f>
        <v>0.17523240257958286</v>
      </c>
      <c r="I299" s="4"/>
    </row>
    <row r="300" spans="2:9" s="5" customFormat="1" ht="16.5" customHeight="1">
      <c r="B300" s="47"/>
      <c r="C300" s="65"/>
      <c r="D300" s="66">
        <v>4270</v>
      </c>
      <c r="E300" s="28" t="s">
        <v>23</v>
      </c>
      <c r="F300" s="29">
        <v>12639.86</v>
      </c>
      <c r="G300" s="29">
        <v>2790.52</v>
      </c>
      <c r="H300" s="19">
        <f>G300/F300</f>
        <v>0.22077143259498125</v>
      </c>
      <c r="I300" s="4"/>
    </row>
    <row r="301" spans="2:9" s="5" customFormat="1" ht="16.5" customHeight="1">
      <c r="B301" s="47"/>
      <c r="C301" s="65"/>
      <c r="D301" s="66">
        <v>4300</v>
      </c>
      <c r="E301" s="28" t="s">
        <v>27</v>
      </c>
      <c r="F301" s="29">
        <v>19067.68</v>
      </c>
      <c r="G301" s="29">
        <v>0</v>
      </c>
      <c r="H301" s="19">
        <f>G301/F301</f>
        <v>0</v>
      </c>
      <c r="I301" s="4"/>
    </row>
    <row r="302" spans="2:9" s="5" customFormat="1" ht="16.5" customHeight="1">
      <c r="B302" s="9"/>
      <c r="C302" s="10" t="s">
        <v>181</v>
      </c>
      <c r="D302" s="43"/>
      <c r="E302" s="11" t="s">
        <v>182</v>
      </c>
      <c r="F302" s="12">
        <f>F303</f>
        <v>166000</v>
      </c>
      <c r="G302" s="12">
        <f>G303</f>
        <v>89000</v>
      </c>
      <c r="H302" s="24">
        <f t="shared" si="6"/>
        <v>0.536144578313253</v>
      </c>
      <c r="I302" s="4"/>
    </row>
    <row r="303" spans="2:9" s="5" customFormat="1" ht="26.25" customHeight="1">
      <c r="B303" s="9"/>
      <c r="C303" s="9"/>
      <c r="D303" s="34" t="s">
        <v>183</v>
      </c>
      <c r="E303" s="35" t="s">
        <v>184</v>
      </c>
      <c r="F303" s="36">
        <v>166000</v>
      </c>
      <c r="G303" s="36">
        <v>89000</v>
      </c>
      <c r="H303" s="37">
        <f t="shared" si="6"/>
        <v>0.536144578313253</v>
      </c>
      <c r="I303" s="4"/>
    </row>
    <row r="304" spans="2:9" s="5" customFormat="1" ht="16.5" customHeight="1">
      <c r="B304" s="33"/>
      <c r="C304" s="51" t="s">
        <v>221</v>
      </c>
      <c r="D304" s="51"/>
      <c r="E304" s="52" t="s">
        <v>222</v>
      </c>
      <c r="F304" s="30">
        <f>F305</f>
        <v>10000</v>
      </c>
      <c r="G304" s="30">
        <f>G305</f>
        <v>0</v>
      </c>
      <c r="H304" s="24">
        <f>G304/F304</f>
        <v>0</v>
      </c>
      <c r="I304" s="4"/>
    </row>
    <row r="305" spans="2:9" s="5" customFormat="1" ht="16.5" customHeight="1">
      <c r="B305" s="9"/>
      <c r="C305" s="9"/>
      <c r="D305" s="38" t="s">
        <v>26</v>
      </c>
      <c r="E305" s="28" t="s">
        <v>27</v>
      </c>
      <c r="F305" s="29">
        <v>10000</v>
      </c>
      <c r="G305" s="29">
        <v>0</v>
      </c>
      <c r="H305" s="40">
        <f>G305/F305</f>
        <v>0</v>
      </c>
      <c r="I305" s="4"/>
    </row>
    <row r="306" spans="2:9" s="5" customFormat="1" ht="16.5" customHeight="1">
      <c r="B306" s="6" t="s">
        <v>185</v>
      </c>
      <c r="C306" s="6"/>
      <c r="D306" s="6"/>
      <c r="E306" s="7" t="s">
        <v>186</v>
      </c>
      <c r="F306" s="8">
        <f>F309+F307</f>
        <v>25100</v>
      </c>
      <c r="G306" s="8">
        <f>G309+G307</f>
        <v>668</v>
      </c>
      <c r="H306" s="27">
        <f t="shared" si="6"/>
        <v>0.02661354581673307</v>
      </c>
      <c r="I306" s="4"/>
    </row>
    <row r="307" spans="2:9" s="5" customFormat="1" ht="16.5" customHeight="1">
      <c r="B307" s="47"/>
      <c r="C307" s="58" t="s">
        <v>223</v>
      </c>
      <c r="D307" s="58"/>
      <c r="E307" s="59" t="s">
        <v>224</v>
      </c>
      <c r="F307" s="60">
        <f>F308</f>
        <v>16100</v>
      </c>
      <c r="G307" s="60">
        <f>G308</f>
        <v>0</v>
      </c>
      <c r="H307" s="24">
        <f>G307/F307</f>
        <v>0</v>
      </c>
      <c r="I307" s="4"/>
    </row>
    <row r="308" spans="2:9" s="5" customFormat="1" ht="16.5" customHeight="1">
      <c r="B308" s="47"/>
      <c r="C308" s="48"/>
      <c r="D308" s="48" t="s">
        <v>18</v>
      </c>
      <c r="E308" s="28" t="s">
        <v>19</v>
      </c>
      <c r="F308" s="29">
        <v>16100</v>
      </c>
      <c r="G308" s="29">
        <v>0</v>
      </c>
      <c r="H308" s="19">
        <f>G308/F308</f>
        <v>0</v>
      </c>
      <c r="I308" s="4"/>
    </row>
    <row r="309" spans="2:9" s="5" customFormat="1" ht="16.5" customHeight="1">
      <c r="B309" s="9"/>
      <c r="C309" s="10" t="s">
        <v>187</v>
      </c>
      <c r="D309" s="10"/>
      <c r="E309" s="11" t="s">
        <v>45</v>
      </c>
      <c r="F309" s="12">
        <f>SUM(F310:F312)</f>
        <v>9000</v>
      </c>
      <c r="G309" s="12">
        <f>SUM(G310:G312)</f>
        <v>668</v>
      </c>
      <c r="H309" s="24">
        <f t="shared" si="6"/>
        <v>0.07422222222222222</v>
      </c>
      <c r="I309" s="4"/>
    </row>
    <row r="310" spans="2:11" s="5" customFormat="1" ht="27.75" customHeight="1">
      <c r="B310" s="9"/>
      <c r="C310" s="9"/>
      <c r="D310" s="13" t="s">
        <v>188</v>
      </c>
      <c r="E310" s="28" t="s">
        <v>189</v>
      </c>
      <c r="F310" s="29">
        <v>7000</v>
      </c>
      <c r="G310" s="29">
        <v>0</v>
      </c>
      <c r="H310" s="19">
        <f t="shared" si="6"/>
        <v>0</v>
      </c>
      <c r="I310" s="4"/>
      <c r="K310" s="5" t="s">
        <v>225</v>
      </c>
    </row>
    <row r="311" spans="2:9" s="5" customFormat="1" ht="16.5" customHeight="1">
      <c r="B311" s="9"/>
      <c r="C311" s="9"/>
      <c r="D311" s="13" t="s">
        <v>18</v>
      </c>
      <c r="E311" s="28" t="s">
        <v>19</v>
      </c>
      <c r="F311" s="29">
        <v>1500</v>
      </c>
      <c r="G311" s="29">
        <v>368</v>
      </c>
      <c r="H311" s="19">
        <f t="shared" si="6"/>
        <v>0.24533333333333332</v>
      </c>
      <c r="I311" s="4"/>
    </row>
    <row r="312" spans="2:9" s="5" customFormat="1" ht="16.5" customHeight="1">
      <c r="B312" s="9"/>
      <c r="C312" s="9"/>
      <c r="D312" s="13" t="s">
        <v>28</v>
      </c>
      <c r="E312" s="28" t="s">
        <v>29</v>
      </c>
      <c r="F312" s="29">
        <v>500</v>
      </c>
      <c r="G312" s="29">
        <v>300</v>
      </c>
      <c r="H312" s="19">
        <f t="shared" si="6"/>
        <v>0.6</v>
      </c>
      <c r="I312" s="4"/>
    </row>
    <row r="313" spans="2:9" s="26" customFormat="1" ht="16.5" customHeight="1">
      <c r="B313" s="15" t="s">
        <v>190</v>
      </c>
      <c r="C313" s="15"/>
      <c r="D313" s="15"/>
      <c r="E313" s="15"/>
      <c r="F313" s="45">
        <f>F4+F29+F38+F48+F54+F92+F96+F112+F115+F118+F207+F225+F276+F281+F297+F306</f>
        <v>13884766.2</v>
      </c>
      <c r="G313" s="45">
        <f>G4+G29+G38+G48+G54+G92+G96+G112+G115+G118+G207+G225+G276+G281+G297+G306</f>
        <v>5581114.11</v>
      </c>
      <c r="H313" s="22">
        <f t="shared" si="6"/>
        <v>0.40195953101464543</v>
      </c>
      <c r="I313" s="25"/>
    </row>
    <row r="314" spans="6:9" s="5" customFormat="1" ht="17.25" customHeight="1">
      <c r="F314" s="20"/>
      <c r="G314" s="20"/>
      <c r="H314" s="23"/>
      <c r="I314" s="4"/>
    </row>
    <row r="315" spans="6:7" ht="18" customHeight="1">
      <c r="F315" s="18">
        <f>'[1]Arkusz1'!$B$8</f>
        <v>13884766.2</v>
      </c>
      <c r="G315" s="18">
        <f>'[1]Arkusz1'!$C$12</f>
        <v>5581114.109999999</v>
      </c>
    </row>
    <row r="316" spans="6:7" ht="20.25" customHeight="1">
      <c r="F316" s="18">
        <f>F315-F313</f>
        <v>0</v>
      </c>
      <c r="G316" s="18">
        <f>G315-G313</f>
        <v>0</v>
      </c>
    </row>
    <row r="317" spans="2:3" ht="5.25" customHeight="1">
      <c r="B317" s="1"/>
      <c r="C317" s="1"/>
    </row>
    <row r="318" spans="2:3" ht="11.25" customHeight="1">
      <c r="B318" s="1"/>
      <c r="C318" s="1"/>
    </row>
    <row r="319" spans="6:7" ht="12.75">
      <c r="F319" s="18">
        <f>'[2]rb28s polrocze'!$E$242</f>
        <v>13884766.2</v>
      </c>
      <c r="G319" s="18">
        <f>'[2]rb28s polrocze'!$G$242</f>
        <v>5581114.11</v>
      </c>
    </row>
    <row r="320" spans="6:7" ht="12.75">
      <c r="F320" s="18">
        <f>F313-F319</f>
        <v>0</v>
      </c>
      <c r="G320" s="18">
        <f>G313-G319</f>
        <v>0</v>
      </c>
    </row>
  </sheetData>
  <sheetProtection/>
  <mergeCells count="1">
    <mergeCell ref="B2:H2"/>
  </mergeCells>
  <printOptions/>
  <pageMargins left="0.7" right="0.7" top="0.75" bottom="0.75" header="0.3" footer="0.3"/>
  <pageSetup fitToHeight="6" fitToWidth="1" horizontalDpi="600" verticalDpi="600" orientation="portrait" paperSize="9" scale="76" r:id="rId1"/>
  <headerFooter>
    <oddHeader xml:space="preserve">&amp;C&amp;"Arial,Pogrubiony"                                                       &amp;"Arial,Normalny"  TABELA NR 2 DO ZARZĄDZENIA NR 93/2016 WÓJTA GMINY SABNIE Z DNIA 22 SIERPNIA 2016 </oddHeader>
    <oddFooter>&amp;CStrona &amp;P</oddFooter>
  </headerFooter>
  <rowBreaks count="5" manualBreakCount="5">
    <brk id="53" min="1" max="7" man="1"/>
    <brk id="102" min="1" max="7" man="1"/>
    <brk id="159" min="1" max="7" man="1"/>
    <brk id="215" min="1" max="7" man="1"/>
    <brk id="2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Fundusze</dc:creator>
  <cp:keywords/>
  <dc:description/>
  <cp:lastModifiedBy>UMiG</cp:lastModifiedBy>
  <cp:lastPrinted>2016-08-22T10:22:10Z</cp:lastPrinted>
  <dcterms:created xsi:type="dcterms:W3CDTF">2015-07-09T12:09:08Z</dcterms:created>
  <dcterms:modified xsi:type="dcterms:W3CDTF">2016-08-29T09:30:58Z</dcterms:modified>
  <cp:category/>
  <cp:version/>
  <cp:contentType/>
  <cp:contentStatus/>
</cp:coreProperties>
</file>