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'doc1'!$B$1:$H$125</definedName>
  </definedNames>
  <calcPr fullCalcOnLoad="1"/>
</workbook>
</file>

<file path=xl/sharedStrings.xml><?xml version="1.0" encoding="utf-8"?>
<sst xmlns="http://schemas.openxmlformats.org/spreadsheetml/2006/main" count="251" uniqueCount="166">
  <si>
    <t>Dział</t>
  </si>
  <si>
    <t>Rozdział</t>
  </si>
  <si>
    <t>Paragraf</t>
  </si>
  <si>
    <t>Treść</t>
  </si>
  <si>
    <t>Wartość</t>
  </si>
  <si>
    <t>010</t>
  </si>
  <si>
    <t>Rolnictwo i łowiectwo</t>
  </si>
  <si>
    <t>01042</t>
  </si>
  <si>
    <t>Wyłączenie z produkcji gruntów rolnych</t>
  </si>
  <si>
    <t>6300</t>
  </si>
  <si>
    <t>Dotacja celowa otrzymana z tytułu pomocy finansowej udzielanej między jednostkami samorządu terytorialnego na dofinansowanie własnych zadań inwestycyjnych i zakupów inwestycyjnych</t>
  </si>
  <si>
    <t>01095</t>
  </si>
  <si>
    <t>Pozostała działalność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</si>
  <si>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</si>
  <si>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</si>
  <si>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</si>
  <si>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</si>
  <si>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</si>
  <si>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</si>
  <si>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400</t>
  </si>
  <si>
    <t>Wytwarzanie i zaopatrywanie w energię elektryczną, gaz i wodę</t>
  </si>
  <si>
    <t>40002</t>
  </si>
  <si>
    <t>Dostarczanie wody</t>
  </si>
  <si>
    <t>0830</t>
  </si>
  <si>
    <t>Wpływy z usług</t>
  </si>
  <si>
    <t>0920</t>
  </si>
  <si>
    <t>Wpływy z pozostałych odsetek</t>
  </si>
  <si>
    <t>600</t>
  </si>
  <si>
    <t>Transport i łączność</t>
  </si>
  <si>
    <t>60014</t>
  </si>
  <si>
    <t>Drogi publiczne powiatowe</t>
  </si>
  <si>
    <t>2320</t>
  </si>
  <si>
    <t>Dotacje celowe otrzymane z powiatu na zadania bieżące realizowane na podstawie porozumień (umów) między jednostkami samorządu terytorialnego</t>
  </si>
  <si>
    <t>700</t>
  </si>
  <si>
    <t>Gospodarka mieszkaniowa</t>
  </si>
  <si>
    <t>70005</t>
  </si>
  <si>
    <t>Gospodarka gruntami i nieruchomościami</t>
  </si>
  <si>
    <t>750</t>
  </si>
  <si>
    <t>Administracja publiczna</t>
  </si>
  <si>
    <t>75011</t>
  </si>
  <si>
    <t>Urzędy wojewódzkie</t>
  </si>
  <si>
    <t>75095</t>
  </si>
  <si>
    <t>0690</t>
  </si>
  <si>
    <t>Wpływy z różnych opłat</t>
  </si>
  <si>
    <t>0970</t>
  </si>
  <si>
    <t>Wpływy z różnych dochodów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</si>
  <si>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</si>
  <si>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</si>
  <si>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</si>
  <si>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</si>
  <si>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</si>
  <si>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</si>
  <si>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</si>
  <si>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</si>
  <si>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0960</t>
  </si>
  <si>
    <t>Wpływy z otrzymanych spadków, zapisów i darowizn w postaci pieniężnej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</si>
  <si>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</si>
  <si>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</si>
  <si>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</si>
  <si>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</si>
  <si>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</si>
  <si>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Wpływy z podatku od działalności gospodarczej osób fizycznych, opłacanego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</si>
  <si>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</si>
  <si>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</si>
  <si>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</si>
  <si>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Wpływy z podatku od nieruchomości</t>
  </si>
  <si>
    <t>0320</t>
  </si>
  <si>
    <t>Wpływy z podatku rolnego</t>
  </si>
  <si>
    <t>0330</t>
  </si>
  <si>
    <t>Wpływy z podatku leśnego</t>
  </si>
  <si>
    <t>0340</t>
  </si>
  <si>
    <t>Wpływy z podatku od środków transportowych</t>
  </si>
  <si>
    <t>0430</t>
  </si>
  <si>
    <t>Wpływy z opłaty targowej</t>
  </si>
  <si>
    <t>0500</t>
  </si>
  <si>
    <t>Wpływy z podatku od czynności cywilnoprawnych</t>
  </si>
  <si>
    <t>0910</t>
  </si>
  <si>
    <t>Wpływy z odsetek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</si>
  <si>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</si>
  <si>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</si>
  <si>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</si>
  <si>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Wpływy z podatku od spadków i darowizn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</si>
  <si>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</si>
  <si>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</si>
  <si>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</si>
  <si>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</si>
  <si>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</si>
  <si>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</si>
  <si>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</si>
  <si>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napojów alkoholowych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</si>
  <si>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</si>
  <si>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</si>
  <si>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</si>
  <si>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</si>
  <si>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</si>
  <si>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0020</t>
  </si>
  <si>
    <t>Wpływy z podatku dochodowego od osób prawnych</t>
  </si>
  <si>
    <t>75624</t>
  </si>
  <si>
    <t>Dywidendy</t>
  </si>
  <si>
    <t>0740</t>
  </si>
  <si>
    <t>Wpływy z dywidend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</si>
  <si>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</si>
  <si>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</si>
  <si>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</si>
  <si>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</si>
  <si>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</si>
  <si>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</si>
  <si>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</si>
  <si>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</si>
  <si>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801</t>
  </si>
  <si>
    <t>Oświata i wychowanie</t>
  </si>
  <si>
    <t>80101</t>
  </si>
  <si>
    <t>Szkoły podstawowe</t>
  </si>
  <si>
    <t>80104</t>
  </si>
  <si>
    <t xml:space="preserve">Przedszkola </t>
  </si>
  <si>
    <t>0660</t>
  </si>
  <si>
    <t>Wpływy z opłat za korzystanie z wychowania przedszkolnego</t>
  </si>
  <si>
    <t>2030</t>
  </si>
  <si>
    <t>Dotacje celowe otrzymane z budżetu państwa na realizację własnych zadań bieżących gmin (związków gmin, związków powiatowo-gminnych)</t>
  </si>
  <si>
    <t>80110</t>
  </si>
  <si>
    <t>Gimnazja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</si>
  <si>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</si>
  <si>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</si>
  <si>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851</t>
  </si>
  <si>
    <t>Ochrona zdrowia</t>
  </si>
  <si>
    <t>85121</t>
  </si>
  <si>
    <t>Lecznictwo ambulatoryjne</t>
  </si>
  <si>
    <t>852</t>
  </si>
  <si>
    <t>Pomoc społeczna</t>
  </si>
  <si>
    <t>85211</t>
  </si>
  <si>
    <t>Świadczenie wychowawcze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</si>
  <si>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</si>
  <si>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</si>
  <si>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85212</t>
  </si>
  <si>
    <t>Świadczenia rodzinne, świadczenia z funduszu alimentacyjnego oraz składki na ubezpieczenia emerytalne i rentowe z ubezpieczenia społecznego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</si>
  <si>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</si>
  <si>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</si>
  <si>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</si>
  <si>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</si>
  <si>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</si>
  <si>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</si>
  <si>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</si>
  <si>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</si>
  <si>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</si>
  <si>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</si>
  <si>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</si>
  <si>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</si>
  <si>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Edukacyjna opieka wychowawcza</t>
  </si>
  <si>
    <t>85415</t>
  </si>
  <si>
    <t>Pomoc materialna dla uczniów</t>
  </si>
  <si>
    <t>900</t>
  </si>
  <si>
    <t>Gospodarka komunalna i ochrona środowiska</t>
  </si>
  <si>
    <t>90002</t>
  </si>
  <si>
    <t>Gospodarka odpadami</t>
  </si>
  <si>
    <t>90019</t>
  </si>
  <si>
    <t>Wpływy i wydatki związane z gromadzeniem środków z opłat i kar za korzystanie ze środowiska</t>
  </si>
  <si>
    <t>90095</t>
  </si>
  <si>
    <t>Razem:</t>
  </si>
  <si>
    <t>Wykonanie</t>
  </si>
  <si>
    <t>% wykonania</t>
  </si>
  <si>
    <t>75023</t>
  </si>
  <si>
    <t>Urzędy gmin (miast i miast na prawach powiatu)</t>
  </si>
  <si>
    <t>2360</t>
  </si>
  <si>
    <t>Dochody jednostek samorządu terytorialnego związane z realizacją zadań z zakresu administracji rządowej oraz innych zadań zleconych ustawami</t>
  </si>
  <si>
    <t>PLAN I REALIZACJA DOCHODÓW W UKŁADZIE PEŁNEJ KLASYFIKACJI BUDŻETOWEJ ZA I PÓŁROCZE 2016 R</t>
  </si>
  <si>
    <t>Tabela nr 1 do zarządzenia nr 93/2016 Wójta Gminy Sabnie z dnia 22 sierpnia 2016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</si>
</sst>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6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1" fillId="33" borderId="0" xfId="0" applyNumberFormat="1" applyFont="1" applyFill="1" applyAlignment="1" applyProtection="1">
      <alignment horizontal="left" vertical="top" wrapText="1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3" xfId="0" applyNumberFormat="1" applyBorder="1" applyAlignment="1">
      <alignment/>
    </xf>
    <xf numFmtId="4" fontId="0" fillId="0" borderId="13" xfId="0" applyNumberFormat="1" applyBorder="1" applyAlignment="1">
      <alignment horizontal="right" vertical="center"/>
    </xf>
    <xf numFmtId="4" fontId="0" fillId="0" borderId="13" xfId="0" applyNumberForma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44" fillId="0" borderId="13" xfId="0" applyNumberFormat="1" applyFont="1" applyBorder="1" applyAlignment="1">
      <alignment vertical="center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13" xfId="0" applyNumberFormat="1" applyFont="1" applyFill="1" applyBorder="1" applyAlignment="1" applyProtection="1">
      <alignment vertical="center" wrapText="1"/>
      <protection locked="0"/>
    </xf>
    <xf numFmtId="4" fontId="6" fillId="33" borderId="13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vertical="center" wrapText="1"/>
      <protection locked="0"/>
    </xf>
    <xf numFmtId="4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1" fillId="0" borderId="0" xfId="0" applyNumberFormat="1" applyFont="1" applyFill="1" applyBorder="1" applyAlignment="1" applyProtection="1">
      <alignment horizontal="right"/>
      <protection locked="0"/>
    </xf>
    <xf numFmtId="10" fontId="6" fillId="36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38" borderId="0" xfId="0" applyNumberFormat="1" applyFont="1" applyFill="1" applyBorder="1" applyAlignment="1" applyProtection="1">
      <alignment horizontal="right"/>
      <protection locked="0"/>
    </xf>
    <xf numFmtId="0" fontId="4" fillId="38" borderId="0" xfId="0" applyNumberFormat="1" applyFont="1" applyFill="1" applyBorder="1" applyAlignment="1" applyProtection="1">
      <alignment horizontal="left"/>
      <protection locked="0"/>
    </xf>
    <xf numFmtId="4" fontId="6" fillId="33" borderId="17" xfId="0" applyNumberFormat="1" applyFont="1" applyFill="1" applyBorder="1" applyAlignment="1" applyProtection="1">
      <alignment vertical="center" wrapText="1"/>
      <protection locked="0"/>
    </xf>
    <xf numFmtId="10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7" xfId="0" applyNumberFormat="1" applyFont="1" applyFill="1" applyBorder="1" applyAlignment="1" applyProtection="1">
      <alignment vertical="center" wrapText="1"/>
      <protection locked="0"/>
    </xf>
    <xf numFmtId="4" fontId="6" fillId="33" borderId="18" xfId="0" applyNumberFormat="1" applyFont="1" applyFill="1" applyBorder="1" applyAlignment="1" applyProtection="1">
      <alignment vertical="center" wrapText="1"/>
      <protection locked="0"/>
    </xf>
    <xf numFmtId="4" fontId="6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6" fillId="36" borderId="20" xfId="0" applyNumberFormat="1" applyFont="1" applyFill="1" applyBorder="1" applyAlignment="1" applyProtection="1">
      <alignment horizontal="left" vertical="center" wrapText="1"/>
      <protection locked="0"/>
    </xf>
    <xf numFmtId="49" fontId="4" fillId="37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7" xfId="0" applyNumberFormat="1" applyFont="1" applyFill="1" applyBorder="1" applyAlignment="1" applyProtection="1">
      <alignment vertical="center" wrapText="1"/>
      <protection locked="0"/>
    </xf>
    <xf numFmtId="4" fontId="6" fillId="36" borderId="21" xfId="0" applyNumberFormat="1" applyFont="1" applyFill="1" applyBorder="1" applyAlignment="1" applyProtection="1">
      <alignment vertical="center" wrapText="1"/>
      <protection locked="0"/>
    </xf>
    <xf numFmtId="4" fontId="6" fillId="33" borderId="22" xfId="0" applyNumberFormat="1" applyFont="1" applyFill="1" applyBorder="1" applyAlignment="1" applyProtection="1">
      <alignment vertical="center" wrapText="1"/>
      <protection locked="0"/>
    </xf>
    <xf numFmtId="4" fontId="6" fillId="0" borderId="17" xfId="0" applyNumberFormat="1" applyFont="1" applyFill="1" applyBorder="1" applyAlignment="1" applyProtection="1">
      <alignment vertical="center" wrapText="1"/>
      <protection locked="0"/>
    </xf>
    <xf numFmtId="4" fontId="8" fillId="37" borderId="17" xfId="0" applyNumberFormat="1" applyFont="1" applyFill="1" applyBorder="1" applyAlignment="1" applyProtection="1">
      <alignment vertical="center" wrapText="1"/>
      <protection locked="0"/>
    </xf>
    <xf numFmtId="4" fontId="5" fillId="34" borderId="13" xfId="0" applyNumberFormat="1" applyFont="1" applyFill="1" applyBorder="1" applyAlignment="1" applyProtection="1">
      <alignment vertical="center" wrapText="1"/>
      <protection locked="0"/>
    </xf>
    <xf numFmtId="4" fontId="5" fillId="34" borderId="13" xfId="0" applyNumberFormat="1" applyFont="1" applyFill="1" applyBorder="1" applyAlignment="1" applyProtection="1">
      <alignment horizontal="right" vertical="center" wrapText="1"/>
      <protection locked="0"/>
    </xf>
    <xf numFmtId="10" fontId="5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10" fontId="5" fillId="37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37" borderId="13" xfId="0" applyNumberFormat="1" applyFont="1" applyFill="1" applyBorder="1" applyAlignment="1" applyProtection="1">
      <alignment vertical="center" wrapText="1"/>
      <protection locked="0"/>
    </xf>
    <xf numFmtId="10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9"/>
  <sheetViews>
    <sheetView showGridLines="0" tabSelected="1" zoomScalePageLayoutView="0" workbookViewId="0" topLeftCell="A1">
      <selection activeCell="B1" sqref="B1:H125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2.66015625" style="0" customWidth="1"/>
    <col min="5" max="5" width="63.66015625" style="0" customWidth="1"/>
    <col min="6" max="6" width="17.83203125" style="9" customWidth="1"/>
    <col min="7" max="7" width="21.83203125" style="11" customWidth="1"/>
    <col min="8" max="8" width="17.83203125" style="34" customWidth="1"/>
    <col min="9" max="9" width="17.83203125" style="9" hidden="1" customWidth="1"/>
    <col min="10" max="10" width="14.66015625" style="12" customWidth="1"/>
  </cols>
  <sheetData>
    <row r="1" spans="2:8" ht="46.5" customHeight="1">
      <c r="B1" s="64" t="s">
        <v>165</v>
      </c>
      <c r="C1" s="65"/>
      <c r="D1" s="65"/>
      <c r="E1" s="65"/>
      <c r="F1" s="65"/>
      <c r="G1" s="65"/>
      <c r="H1" s="65"/>
    </row>
    <row r="2" spans="2:9" ht="34.5" customHeight="1">
      <c r="B2" s="63" t="s">
        <v>164</v>
      </c>
      <c r="C2" s="63"/>
      <c r="D2" s="63"/>
      <c r="E2" s="63"/>
      <c r="F2" s="63"/>
      <c r="G2" s="63"/>
      <c r="H2" s="63"/>
      <c r="I2" s="10"/>
    </row>
    <row r="3" spans="2:10" s="62" customFormat="1" ht="16.5" customHeight="1">
      <c r="B3" s="1" t="s">
        <v>0</v>
      </c>
      <c r="C3" s="1" t="s">
        <v>1</v>
      </c>
      <c r="D3" s="1" t="s">
        <v>2</v>
      </c>
      <c r="E3" s="14" t="s">
        <v>3</v>
      </c>
      <c r="F3" s="59" t="s">
        <v>4</v>
      </c>
      <c r="G3" s="59" t="s">
        <v>158</v>
      </c>
      <c r="H3" s="58" t="s">
        <v>159</v>
      </c>
      <c r="I3" s="60" t="s">
        <v>4</v>
      </c>
      <c r="J3" s="61"/>
    </row>
    <row r="4" spans="2:10" ht="16.5" customHeight="1">
      <c r="B4" s="2" t="s">
        <v>5</v>
      </c>
      <c r="C4" s="2"/>
      <c r="D4" s="2"/>
      <c r="E4" s="15" t="s">
        <v>6</v>
      </c>
      <c r="F4" s="52">
        <f>+F5+F7</f>
        <v>436674.25</v>
      </c>
      <c r="G4" s="53">
        <f>+G5+G7</f>
        <v>289177.89</v>
      </c>
      <c r="H4" s="54">
        <f aca="true" t="shared" si="0" ref="H4:H13">G4/F4</f>
        <v>0.6622279422246675</v>
      </c>
      <c r="I4" s="47">
        <f>+I5+I7</f>
        <v>436674.25</v>
      </c>
      <c r="J4" s="13"/>
    </row>
    <row r="5" spans="2:10" ht="16.5" customHeight="1">
      <c r="B5" s="3"/>
      <c r="C5" s="4" t="s">
        <v>7</v>
      </c>
      <c r="D5" s="5"/>
      <c r="E5" s="16" t="s">
        <v>8</v>
      </c>
      <c r="F5" s="27">
        <f>F6</f>
        <v>50000</v>
      </c>
      <c r="G5" s="43">
        <f>G6</f>
        <v>0</v>
      </c>
      <c r="H5" s="35">
        <f t="shared" si="0"/>
        <v>0</v>
      </c>
      <c r="I5" s="41">
        <f>I6</f>
        <v>50000</v>
      </c>
      <c r="J5" s="13"/>
    </row>
    <row r="6" spans="2:10" ht="39" customHeight="1">
      <c r="B6" s="6"/>
      <c r="C6" s="6"/>
      <c r="D6" s="7" t="s">
        <v>9</v>
      </c>
      <c r="E6" s="17" t="s">
        <v>10</v>
      </c>
      <c r="F6" s="28">
        <v>50000</v>
      </c>
      <c r="G6" s="55">
        <v>0</v>
      </c>
      <c r="H6" s="40">
        <f t="shared" si="0"/>
        <v>0</v>
      </c>
      <c r="I6" s="39">
        <v>50000</v>
      </c>
      <c r="J6" s="13"/>
    </row>
    <row r="7" spans="2:10" ht="16.5" customHeight="1">
      <c r="B7" s="3"/>
      <c r="C7" s="4" t="s">
        <v>11</v>
      </c>
      <c r="D7" s="5"/>
      <c r="E7" s="16" t="s">
        <v>12</v>
      </c>
      <c r="F7" s="27">
        <f>F8+F9+F10</f>
        <v>386674.25</v>
      </c>
      <c r="G7" s="43">
        <f>G8+G9+G10</f>
        <v>289177.89</v>
      </c>
      <c r="H7" s="35">
        <f t="shared" si="0"/>
        <v>0.7478591863823361</v>
      </c>
      <c r="I7" s="41">
        <f>I8+I9+I10</f>
        <v>386674.25</v>
      </c>
      <c r="J7" s="13"/>
    </row>
    <row r="8" spans="2:10" ht="36.75" customHeight="1">
      <c r="B8" s="6"/>
      <c r="C8" s="6"/>
      <c r="D8" s="7" t="s">
        <v>13</v>
      </c>
      <c r="E8" s="17" t="s">
        <v>14</v>
      </c>
      <c r="F8" s="28">
        <v>3005</v>
      </c>
      <c r="G8" s="19">
        <v>1865.64</v>
      </c>
      <c r="H8" s="40">
        <f t="shared" si="0"/>
        <v>0.6208452579034942</v>
      </c>
      <c r="I8" s="39">
        <v>3005</v>
      </c>
      <c r="J8" s="13"/>
    </row>
    <row r="9" spans="2:10" ht="27.75" customHeight="1">
      <c r="B9" s="6"/>
      <c r="C9" s="6"/>
      <c r="D9" s="7" t="s">
        <v>15</v>
      </c>
      <c r="E9" s="17" t="s">
        <v>16</v>
      </c>
      <c r="F9" s="28">
        <v>121600</v>
      </c>
      <c r="G9" s="19">
        <v>25243</v>
      </c>
      <c r="H9" s="40">
        <f t="shared" si="0"/>
        <v>0.2075904605263158</v>
      </c>
      <c r="I9" s="39">
        <v>121600</v>
      </c>
      <c r="J9" s="13"/>
    </row>
    <row r="10" spans="2:10" ht="38.25" customHeight="1">
      <c r="B10" s="6"/>
      <c r="C10" s="6"/>
      <c r="D10" s="7" t="s">
        <v>17</v>
      </c>
      <c r="E10" s="17" t="s">
        <v>18</v>
      </c>
      <c r="F10" s="28">
        <v>262069.25</v>
      </c>
      <c r="G10" s="19">
        <v>262069.25</v>
      </c>
      <c r="H10" s="40">
        <f t="shared" si="0"/>
        <v>1</v>
      </c>
      <c r="I10" s="39">
        <v>262069.25</v>
      </c>
      <c r="J10" s="13"/>
    </row>
    <row r="11" spans="2:10" ht="16.5" customHeight="1">
      <c r="B11" s="2" t="s">
        <v>19</v>
      </c>
      <c r="C11" s="2"/>
      <c r="D11" s="2"/>
      <c r="E11" s="15" t="s">
        <v>20</v>
      </c>
      <c r="F11" s="52">
        <f>F12</f>
        <v>455500</v>
      </c>
      <c r="G11" s="53">
        <f>G12</f>
        <v>245643.47</v>
      </c>
      <c r="H11" s="54">
        <f t="shared" si="0"/>
        <v>0.5392831394072448</v>
      </c>
      <c r="I11" s="47">
        <f>I12</f>
        <v>455500</v>
      </c>
      <c r="J11" s="13"/>
    </row>
    <row r="12" spans="2:10" ht="16.5" customHeight="1">
      <c r="B12" s="3"/>
      <c r="C12" s="4" t="s">
        <v>21</v>
      </c>
      <c r="D12" s="5"/>
      <c r="E12" s="16" t="s">
        <v>22</v>
      </c>
      <c r="F12" s="27">
        <f>F13+F14</f>
        <v>455500</v>
      </c>
      <c r="G12" s="43">
        <f>G13+G14</f>
        <v>245643.47</v>
      </c>
      <c r="H12" s="35">
        <f t="shared" si="0"/>
        <v>0.5392831394072448</v>
      </c>
      <c r="I12" s="41">
        <f>I13+I14</f>
        <v>455500</v>
      </c>
      <c r="J12" s="13"/>
    </row>
    <row r="13" spans="2:10" ht="16.5" customHeight="1">
      <c r="B13" s="6"/>
      <c r="C13" s="6"/>
      <c r="D13" s="7" t="s">
        <v>23</v>
      </c>
      <c r="E13" s="17" t="s">
        <v>24</v>
      </c>
      <c r="F13" s="28">
        <v>455000</v>
      </c>
      <c r="G13" s="19">
        <v>245609.72</v>
      </c>
      <c r="H13" s="40">
        <f t="shared" si="0"/>
        <v>0.5398015824175825</v>
      </c>
      <c r="I13" s="39">
        <v>455000</v>
      </c>
      <c r="J13" s="13"/>
    </row>
    <row r="14" spans="2:10" ht="16.5" customHeight="1">
      <c r="B14" s="6"/>
      <c r="C14" s="6"/>
      <c r="D14" s="7" t="s">
        <v>25</v>
      </c>
      <c r="E14" s="17" t="s">
        <v>26</v>
      </c>
      <c r="F14" s="28">
        <v>500</v>
      </c>
      <c r="G14" s="19">
        <v>33.75</v>
      </c>
      <c r="H14" s="40">
        <f aca="true" t="shared" si="1" ref="H14:H77">G14/F14</f>
        <v>0.0675</v>
      </c>
      <c r="I14" s="39">
        <v>500</v>
      </c>
      <c r="J14" s="13"/>
    </row>
    <row r="15" spans="2:10" ht="16.5" customHeight="1">
      <c r="B15" s="2" t="s">
        <v>27</v>
      </c>
      <c r="C15" s="2"/>
      <c r="D15" s="2"/>
      <c r="E15" s="15" t="s">
        <v>28</v>
      </c>
      <c r="F15" s="52">
        <f>F16</f>
        <v>24000</v>
      </c>
      <c r="G15" s="53">
        <f>G16</f>
        <v>24000</v>
      </c>
      <c r="H15" s="56">
        <f t="shared" si="1"/>
        <v>1</v>
      </c>
      <c r="I15" s="47">
        <f>I16</f>
        <v>24000</v>
      </c>
      <c r="J15" s="13"/>
    </row>
    <row r="16" spans="2:10" ht="16.5" customHeight="1">
      <c r="B16" s="3"/>
      <c r="C16" s="4" t="s">
        <v>29</v>
      </c>
      <c r="D16" s="5"/>
      <c r="E16" s="16" t="s">
        <v>30</v>
      </c>
      <c r="F16" s="27">
        <f>F17</f>
        <v>24000</v>
      </c>
      <c r="G16" s="43">
        <f>G17</f>
        <v>24000</v>
      </c>
      <c r="H16" s="35">
        <f t="shared" si="1"/>
        <v>1</v>
      </c>
      <c r="I16" s="41">
        <f>I17</f>
        <v>24000</v>
      </c>
      <c r="J16" s="13"/>
    </row>
    <row r="17" spans="2:10" ht="30" customHeight="1">
      <c r="B17" s="6"/>
      <c r="C17" s="6"/>
      <c r="D17" s="7" t="s">
        <v>31</v>
      </c>
      <c r="E17" s="17" t="s">
        <v>32</v>
      </c>
      <c r="F17" s="28">
        <v>24000</v>
      </c>
      <c r="G17" s="20">
        <v>24000</v>
      </c>
      <c r="H17" s="40">
        <f t="shared" si="1"/>
        <v>1</v>
      </c>
      <c r="I17" s="39">
        <v>24000</v>
      </c>
      <c r="J17" s="13"/>
    </row>
    <row r="18" spans="2:10" ht="16.5" customHeight="1">
      <c r="B18" s="2" t="s">
        <v>33</v>
      </c>
      <c r="C18" s="2"/>
      <c r="D18" s="2"/>
      <c r="E18" s="15" t="s">
        <v>34</v>
      </c>
      <c r="F18" s="52">
        <f>F19</f>
        <v>44500</v>
      </c>
      <c r="G18" s="53">
        <f>G19</f>
        <v>30063.32</v>
      </c>
      <c r="H18" s="56">
        <f t="shared" si="1"/>
        <v>0.6755802247191011</v>
      </c>
      <c r="I18" s="47">
        <f>I19</f>
        <v>44500</v>
      </c>
      <c r="J18" s="13"/>
    </row>
    <row r="19" spans="2:10" ht="16.5" customHeight="1">
      <c r="B19" s="3"/>
      <c r="C19" s="4" t="s">
        <v>35</v>
      </c>
      <c r="D19" s="5"/>
      <c r="E19" s="16" t="s">
        <v>36</v>
      </c>
      <c r="F19" s="27">
        <f>F20+F21</f>
        <v>44500</v>
      </c>
      <c r="G19" s="43">
        <f>G20+G21</f>
        <v>30063.32</v>
      </c>
      <c r="H19" s="35">
        <f t="shared" si="1"/>
        <v>0.6755802247191011</v>
      </c>
      <c r="I19" s="41">
        <f>I20+I21</f>
        <v>44500</v>
      </c>
      <c r="J19" s="13"/>
    </row>
    <row r="20" spans="2:10" ht="36.75" customHeight="1">
      <c r="B20" s="6"/>
      <c r="C20" s="6"/>
      <c r="D20" s="7" t="s">
        <v>13</v>
      </c>
      <c r="E20" s="17" t="s">
        <v>14</v>
      </c>
      <c r="F20" s="28">
        <v>44000</v>
      </c>
      <c r="G20" s="20">
        <v>29997.88</v>
      </c>
      <c r="H20" s="40">
        <f t="shared" si="1"/>
        <v>0.68177</v>
      </c>
      <c r="I20" s="39">
        <v>44000</v>
      </c>
      <c r="J20" s="13"/>
    </row>
    <row r="21" spans="2:10" ht="16.5" customHeight="1">
      <c r="B21" s="6"/>
      <c r="C21" s="6"/>
      <c r="D21" s="7" t="s">
        <v>25</v>
      </c>
      <c r="E21" s="17" t="s">
        <v>26</v>
      </c>
      <c r="F21" s="28">
        <v>500</v>
      </c>
      <c r="G21" s="20">
        <v>65.44</v>
      </c>
      <c r="H21" s="40">
        <f t="shared" si="1"/>
        <v>0.13088</v>
      </c>
      <c r="I21" s="39">
        <v>500</v>
      </c>
      <c r="J21" s="13"/>
    </row>
    <row r="22" spans="2:10" ht="16.5" customHeight="1">
      <c r="B22" s="2" t="s">
        <v>37</v>
      </c>
      <c r="C22" s="2"/>
      <c r="D22" s="2"/>
      <c r="E22" s="15" t="s">
        <v>38</v>
      </c>
      <c r="F22" s="52">
        <f>F23+F27+F25</f>
        <v>67991</v>
      </c>
      <c r="G22" s="52">
        <f>G23+G27+G25</f>
        <v>46429.48</v>
      </c>
      <c r="H22" s="56">
        <f t="shared" si="1"/>
        <v>0.6828768513479726</v>
      </c>
      <c r="I22" s="47">
        <f>I23+I27</f>
        <v>67991</v>
      </c>
      <c r="J22" s="13"/>
    </row>
    <row r="23" spans="2:10" ht="16.5" customHeight="1">
      <c r="B23" s="3"/>
      <c r="C23" s="4" t="s">
        <v>39</v>
      </c>
      <c r="D23" s="5"/>
      <c r="E23" s="16" t="s">
        <v>40</v>
      </c>
      <c r="F23" s="27">
        <f>F24</f>
        <v>44991</v>
      </c>
      <c r="G23" s="43">
        <f>G24</f>
        <v>24220</v>
      </c>
      <c r="H23" s="35">
        <f t="shared" si="1"/>
        <v>0.5383298881998622</v>
      </c>
      <c r="I23" s="41">
        <f>I24</f>
        <v>44991</v>
      </c>
      <c r="J23" s="13"/>
    </row>
    <row r="24" spans="2:10" ht="34.5" customHeight="1">
      <c r="B24" s="6"/>
      <c r="C24" s="6"/>
      <c r="D24" s="24" t="s">
        <v>17</v>
      </c>
      <c r="E24" s="44" t="s">
        <v>18</v>
      </c>
      <c r="F24" s="28">
        <v>44991</v>
      </c>
      <c r="G24" s="20">
        <v>24220</v>
      </c>
      <c r="H24" s="40">
        <f t="shared" si="1"/>
        <v>0.5383298881998622</v>
      </c>
      <c r="I24" s="42">
        <v>44991</v>
      </c>
      <c r="J24" s="13"/>
    </row>
    <row r="25" spans="2:10" ht="16.5" customHeight="1">
      <c r="B25" s="23"/>
      <c r="C25" s="26" t="s">
        <v>160</v>
      </c>
      <c r="D25" s="26"/>
      <c r="E25" s="45" t="s">
        <v>161</v>
      </c>
      <c r="F25" s="27">
        <f>F26</f>
        <v>0</v>
      </c>
      <c r="G25" s="27">
        <f>G26</f>
        <v>8659.08</v>
      </c>
      <c r="H25" s="35" t="e">
        <f t="shared" si="1"/>
        <v>#DIV/0!</v>
      </c>
      <c r="I25" s="48"/>
      <c r="J25" s="13"/>
    </row>
    <row r="26" spans="2:10" ht="16.5" customHeight="1">
      <c r="B26" s="6"/>
      <c r="C26" s="6"/>
      <c r="D26" s="25" t="s">
        <v>44</v>
      </c>
      <c r="E26" s="17" t="s">
        <v>45</v>
      </c>
      <c r="F26" s="28">
        <v>0</v>
      </c>
      <c r="G26" s="20">
        <v>8659.08</v>
      </c>
      <c r="H26" s="40" t="e">
        <f t="shared" si="1"/>
        <v>#DIV/0!</v>
      </c>
      <c r="I26" s="49"/>
      <c r="J26" s="13"/>
    </row>
    <row r="27" spans="2:10" ht="16.5" customHeight="1">
      <c r="B27" s="3"/>
      <c r="C27" s="4" t="s">
        <v>41</v>
      </c>
      <c r="D27" s="5"/>
      <c r="E27" s="16" t="s">
        <v>12</v>
      </c>
      <c r="F27" s="27">
        <f>F28+F29</f>
        <v>23000</v>
      </c>
      <c r="G27" s="43">
        <f>G28+G29</f>
        <v>13550.4</v>
      </c>
      <c r="H27" s="35">
        <f t="shared" si="1"/>
        <v>0.5891478260869565</v>
      </c>
      <c r="I27" s="41">
        <f>I28+I29</f>
        <v>23000</v>
      </c>
      <c r="J27" s="13"/>
    </row>
    <row r="28" spans="2:10" ht="16.5" customHeight="1">
      <c r="B28" s="6"/>
      <c r="C28" s="6"/>
      <c r="D28" s="7" t="s">
        <v>42</v>
      </c>
      <c r="E28" s="17" t="s">
        <v>43</v>
      </c>
      <c r="F28" s="28">
        <v>3000</v>
      </c>
      <c r="G28" s="20">
        <v>2050.4</v>
      </c>
      <c r="H28" s="40">
        <f t="shared" si="1"/>
        <v>0.6834666666666667</v>
      </c>
      <c r="I28" s="39">
        <v>3000</v>
      </c>
      <c r="J28" s="13"/>
    </row>
    <row r="29" spans="2:10" ht="16.5" customHeight="1">
      <c r="B29" s="6"/>
      <c r="C29" s="6"/>
      <c r="D29" s="7" t="s">
        <v>44</v>
      </c>
      <c r="E29" s="17" t="s">
        <v>45</v>
      </c>
      <c r="F29" s="28">
        <v>20000</v>
      </c>
      <c r="G29" s="20">
        <v>11500</v>
      </c>
      <c r="H29" s="40">
        <f t="shared" si="1"/>
        <v>0.575</v>
      </c>
      <c r="I29" s="39">
        <v>20000</v>
      </c>
      <c r="J29" s="13"/>
    </row>
    <row r="30" spans="2:10" ht="24.75" customHeight="1">
      <c r="B30" s="2" t="s">
        <v>46</v>
      </c>
      <c r="C30" s="2"/>
      <c r="D30" s="2"/>
      <c r="E30" s="15" t="s">
        <v>47</v>
      </c>
      <c r="F30" s="52">
        <f>F31</f>
        <v>4624</v>
      </c>
      <c r="G30" s="53">
        <f>G31</f>
        <v>4216</v>
      </c>
      <c r="H30" s="56">
        <f t="shared" si="1"/>
        <v>0.9117647058823529</v>
      </c>
      <c r="I30" s="47">
        <f>I31</f>
        <v>4624</v>
      </c>
      <c r="J30" s="13"/>
    </row>
    <row r="31" spans="2:10" ht="16.5" customHeight="1">
      <c r="B31" s="3"/>
      <c r="C31" s="4" t="s">
        <v>48</v>
      </c>
      <c r="D31" s="5"/>
      <c r="E31" s="16" t="s">
        <v>49</v>
      </c>
      <c r="F31" s="27">
        <f>F32</f>
        <v>4624</v>
      </c>
      <c r="G31" s="43">
        <f>G32</f>
        <v>4216</v>
      </c>
      <c r="H31" s="35">
        <f t="shared" si="1"/>
        <v>0.9117647058823529</v>
      </c>
      <c r="I31" s="41">
        <f>I32</f>
        <v>4624</v>
      </c>
      <c r="J31" s="13"/>
    </row>
    <row r="32" spans="2:10" ht="41.25" customHeight="1">
      <c r="B32" s="6"/>
      <c r="C32" s="6"/>
      <c r="D32" s="7" t="s">
        <v>17</v>
      </c>
      <c r="E32" s="17" t="s">
        <v>18</v>
      </c>
      <c r="F32" s="28">
        <v>4624</v>
      </c>
      <c r="G32" s="20">
        <v>4216</v>
      </c>
      <c r="H32" s="40">
        <f t="shared" si="1"/>
        <v>0.9117647058823529</v>
      </c>
      <c r="I32" s="39">
        <v>4624</v>
      </c>
      <c r="J32" s="13"/>
    </row>
    <row r="33" spans="2:10" ht="16.5" customHeight="1">
      <c r="B33" s="2" t="s">
        <v>50</v>
      </c>
      <c r="C33" s="2"/>
      <c r="D33" s="2"/>
      <c r="E33" s="15" t="s">
        <v>51</v>
      </c>
      <c r="F33" s="52">
        <f>F34</f>
        <v>275000</v>
      </c>
      <c r="G33" s="53">
        <f>G34</f>
        <v>0</v>
      </c>
      <c r="H33" s="56">
        <f t="shared" si="1"/>
        <v>0</v>
      </c>
      <c r="I33" s="47">
        <f>I34</f>
        <v>275000</v>
      </c>
      <c r="J33" s="13"/>
    </row>
    <row r="34" spans="2:10" ht="16.5" customHeight="1">
      <c r="B34" s="3"/>
      <c r="C34" s="4" t="s">
        <v>52</v>
      </c>
      <c r="D34" s="5"/>
      <c r="E34" s="16" t="s">
        <v>53</v>
      </c>
      <c r="F34" s="27">
        <f>F35+F36</f>
        <v>275000</v>
      </c>
      <c r="G34" s="43">
        <f>G35+G36</f>
        <v>0</v>
      </c>
      <c r="H34" s="35">
        <f t="shared" si="1"/>
        <v>0</v>
      </c>
      <c r="I34" s="41">
        <f>I35+I36</f>
        <v>275000</v>
      </c>
      <c r="J34" s="13"/>
    </row>
    <row r="35" spans="2:10" ht="16.5" customHeight="1">
      <c r="B35" s="6"/>
      <c r="C35" s="6"/>
      <c r="D35" s="7" t="s">
        <v>54</v>
      </c>
      <c r="E35" s="17" t="s">
        <v>55</v>
      </c>
      <c r="F35" s="28">
        <v>175000</v>
      </c>
      <c r="G35" s="55">
        <v>0</v>
      </c>
      <c r="H35" s="40">
        <f t="shared" si="1"/>
        <v>0</v>
      </c>
      <c r="I35" s="39">
        <v>175000</v>
      </c>
      <c r="J35" s="13"/>
    </row>
    <row r="36" spans="2:10" ht="39.75" customHeight="1">
      <c r="B36" s="6"/>
      <c r="C36" s="6"/>
      <c r="D36" s="7" t="s">
        <v>9</v>
      </c>
      <c r="E36" s="17" t="s">
        <v>10</v>
      </c>
      <c r="F36" s="28">
        <v>100000</v>
      </c>
      <c r="G36" s="55">
        <v>0</v>
      </c>
      <c r="H36" s="40">
        <f t="shared" si="1"/>
        <v>0</v>
      </c>
      <c r="I36" s="39">
        <v>100000</v>
      </c>
      <c r="J36" s="13"/>
    </row>
    <row r="37" spans="2:10" ht="37.5" customHeight="1">
      <c r="B37" s="2" t="s">
        <v>56</v>
      </c>
      <c r="C37" s="2"/>
      <c r="D37" s="2"/>
      <c r="E37" s="15" t="s">
        <v>57</v>
      </c>
      <c r="F37" s="52">
        <f>F38+F40+F48+F56+F62+F65</f>
        <v>3705807</v>
      </c>
      <c r="G37" s="53">
        <f>G38+G40+G48+G56+G62+G65</f>
        <v>1820873.8599999999</v>
      </c>
      <c r="H37" s="56">
        <f t="shared" si="1"/>
        <v>0.4913569055269203</v>
      </c>
      <c r="I37" s="47">
        <f>I38+I40+I48+I56+I62+I65</f>
        <v>3705807</v>
      </c>
      <c r="J37" s="13"/>
    </row>
    <row r="38" spans="2:10" ht="16.5" customHeight="1">
      <c r="B38" s="3"/>
      <c r="C38" s="4" t="s">
        <v>58</v>
      </c>
      <c r="D38" s="5"/>
      <c r="E38" s="16" t="s">
        <v>59</v>
      </c>
      <c r="F38" s="27">
        <f>F39</f>
        <v>5000</v>
      </c>
      <c r="G38" s="43">
        <f>G39</f>
        <v>0</v>
      </c>
      <c r="H38" s="35">
        <f t="shared" si="1"/>
        <v>0</v>
      </c>
      <c r="I38" s="41">
        <f>I39</f>
        <v>5000</v>
      </c>
      <c r="J38" s="13"/>
    </row>
    <row r="39" spans="2:10" ht="24" customHeight="1">
      <c r="B39" s="6"/>
      <c r="C39" s="6"/>
      <c r="D39" s="7" t="s">
        <v>60</v>
      </c>
      <c r="E39" s="17" t="s">
        <v>61</v>
      </c>
      <c r="F39" s="28">
        <v>5000</v>
      </c>
      <c r="G39" s="55">
        <v>0</v>
      </c>
      <c r="H39" s="40">
        <f t="shared" si="1"/>
        <v>0</v>
      </c>
      <c r="I39" s="39">
        <v>5000</v>
      </c>
      <c r="J39" s="13"/>
    </row>
    <row r="40" spans="2:10" ht="37.5" customHeight="1">
      <c r="B40" s="3"/>
      <c r="C40" s="4" t="s">
        <v>62</v>
      </c>
      <c r="D40" s="5"/>
      <c r="E40" s="16" t="s">
        <v>63</v>
      </c>
      <c r="F40" s="27">
        <f>F41+F42+F43+F44+F45+F46+F47</f>
        <v>442689</v>
      </c>
      <c r="G40" s="43">
        <f>G41+G42+G43+G44+G45+G46+G47</f>
        <v>201216.19999999998</v>
      </c>
      <c r="H40" s="35">
        <f t="shared" si="1"/>
        <v>0.454531736727138</v>
      </c>
      <c r="I40" s="41">
        <f>I41+I42+I43+I44+I45+I46+I47</f>
        <v>442689</v>
      </c>
      <c r="J40" s="13"/>
    </row>
    <row r="41" spans="2:10" ht="16.5" customHeight="1">
      <c r="B41" s="6"/>
      <c r="C41" s="6"/>
      <c r="D41" s="7" t="s">
        <v>64</v>
      </c>
      <c r="E41" s="17" t="s">
        <v>65</v>
      </c>
      <c r="F41" s="28">
        <v>371867</v>
      </c>
      <c r="G41" s="21">
        <v>180104</v>
      </c>
      <c r="H41" s="40">
        <f t="shared" si="1"/>
        <v>0.48432369637531697</v>
      </c>
      <c r="I41" s="39">
        <v>371867</v>
      </c>
      <c r="J41" s="13"/>
    </row>
    <row r="42" spans="2:10" ht="16.5" customHeight="1">
      <c r="B42" s="6"/>
      <c r="C42" s="6"/>
      <c r="D42" s="7" t="s">
        <v>66</v>
      </c>
      <c r="E42" s="17" t="s">
        <v>67</v>
      </c>
      <c r="F42" s="28">
        <v>1086</v>
      </c>
      <c r="G42" s="21">
        <v>412</v>
      </c>
      <c r="H42" s="40">
        <f t="shared" si="1"/>
        <v>0.37937384898710863</v>
      </c>
      <c r="I42" s="39">
        <v>1086</v>
      </c>
      <c r="J42" s="13"/>
    </row>
    <row r="43" spans="2:10" ht="16.5" customHeight="1">
      <c r="B43" s="6"/>
      <c r="C43" s="6"/>
      <c r="D43" s="7" t="s">
        <v>68</v>
      </c>
      <c r="E43" s="17" t="s">
        <v>69</v>
      </c>
      <c r="F43" s="28">
        <v>20727</v>
      </c>
      <c r="G43" s="21">
        <v>10340.5</v>
      </c>
      <c r="H43" s="40">
        <f t="shared" si="1"/>
        <v>0.49889033627635454</v>
      </c>
      <c r="I43" s="39">
        <v>20727</v>
      </c>
      <c r="J43" s="13"/>
    </row>
    <row r="44" spans="2:10" ht="16.5" customHeight="1">
      <c r="B44" s="6"/>
      <c r="C44" s="6"/>
      <c r="D44" s="7" t="s">
        <v>70</v>
      </c>
      <c r="E44" s="17" t="s">
        <v>71</v>
      </c>
      <c r="F44" s="28">
        <v>24459</v>
      </c>
      <c r="G44" s="21">
        <v>10277.3</v>
      </c>
      <c r="H44" s="40">
        <f t="shared" si="1"/>
        <v>0.4201847990514739</v>
      </c>
      <c r="I44" s="39">
        <v>24459</v>
      </c>
      <c r="J44" s="13"/>
    </row>
    <row r="45" spans="2:10" ht="16.5" customHeight="1">
      <c r="B45" s="6"/>
      <c r="C45" s="6"/>
      <c r="D45" s="7" t="s">
        <v>72</v>
      </c>
      <c r="E45" s="17" t="s">
        <v>73</v>
      </c>
      <c r="F45" s="28">
        <v>250</v>
      </c>
      <c r="G45" s="21">
        <v>0</v>
      </c>
      <c r="H45" s="40">
        <f t="shared" si="1"/>
        <v>0</v>
      </c>
      <c r="I45" s="39">
        <v>250</v>
      </c>
      <c r="J45" s="13"/>
    </row>
    <row r="46" spans="2:10" ht="16.5" customHeight="1">
      <c r="B46" s="6"/>
      <c r="C46" s="6"/>
      <c r="D46" s="7" t="s">
        <v>74</v>
      </c>
      <c r="E46" s="17" t="s">
        <v>75</v>
      </c>
      <c r="F46" s="28">
        <v>24000</v>
      </c>
      <c r="G46" s="21">
        <v>0</v>
      </c>
      <c r="H46" s="40">
        <f t="shared" si="1"/>
        <v>0</v>
      </c>
      <c r="I46" s="39">
        <v>24000</v>
      </c>
      <c r="J46" s="13"/>
    </row>
    <row r="47" spans="2:10" ht="16.5" customHeight="1">
      <c r="B47" s="6"/>
      <c r="C47" s="6"/>
      <c r="D47" s="7" t="s">
        <v>76</v>
      </c>
      <c r="E47" s="17" t="s">
        <v>77</v>
      </c>
      <c r="F47" s="28">
        <v>300</v>
      </c>
      <c r="G47" s="22">
        <v>82.4</v>
      </c>
      <c r="H47" s="40">
        <f t="shared" si="1"/>
        <v>0.27466666666666667</v>
      </c>
      <c r="I47" s="39">
        <v>300</v>
      </c>
      <c r="J47" s="13"/>
    </row>
    <row r="48" spans="2:10" ht="38.25" customHeight="1">
      <c r="B48" s="3"/>
      <c r="C48" s="4" t="s">
        <v>78</v>
      </c>
      <c r="D48" s="5"/>
      <c r="E48" s="16" t="s">
        <v>79</v>
      </c>
      <c r="F48" s="27">
        <f>F49+F50+F51+F52+F53+F54+F55</f>
        <v>1548153</v>
      </c>
      <c r="G48" s="43">
        <f>G49+G50+G51+G52+G53+G54+G55</f>
        <v>831372.1399999998</v>
      </c>
      <c r="H48" s="35">
        <f t="shared" si="1"/>
        <v>0.5370090294693094</v>
      </c>
      <c r="I48" s="41">
        <f>I49+I50+I51+I52+I53+I54+I55</f>
        <v>1548153</v>
      </c>
      <c r="J48" s="13"/>
    </row>
    <row r="49" spans="2:10" ht="16.5" customHeight="1">
      <c r="B49" s="6"/>
      <c r="C49" s="6"/>
      <c r="D49" s="7" t="s">
        <v>64</v>
      </c>
      <c r="E49" s="17" t="s">
        <v>65</v>
      </c>
      <c r="F49" s="28">
        <v>319285</v>
      </c>
      <c r="G49" s="21">
        <v>185667.54</v>
      </c>
      <c r="H49" s="40">
        <f t="shared" si="1"/>
        <v>0.5815103747435677</v>
      </c>
      <c r="I49" s="39">
        <v>319285</v>
      </c>
      <c r="J49" s="13"/>
    </row>
    <row r="50" spans="2:10" ht="16.5" customHeight="1">
      <c r="B50" s="6"/>
      <c r="C50" s="6"/>
      <c r="D50" s="7" t="s">
        <v>66</v>
      </c>
      <c r="E50" s="17" t="s">
        <v>67</v>
      </c>
      <c r="F50" s="28">
        <v>878029</v>
      </c>
      <c r="G50" s="21">
        <v>447364.68</v>
      </c>
      <c r="H50" s="40">
        <f t="shared" si="1"/>
        <v>0.5095101414645757</v>
      </c>
      <c r="I50" s="39">
        <v>878029</v>
      </c>
      <c r="J50" s="13"/>
    </row>
    <row r="51" spans="2:10" ht="16.5" customHeight="1">
      <c r="B51" s="6"/>
      <c r="C51" s="6"/>
      <c r="D51" s="7" t="s">
        <v>68</v>
      </c>
      <c r="E51" s="17" t="s">
        <v>69</v>
      </c>
      <c r="F51" s="28">
        <v>69749</v>
      </c>
      <c r="G51" s="21">
        <v>46886.35</v>
      </c>
      <c r="H51" s="40">
        <f t="shared" si="1"/>
        <v>0.6722153722634016</v>
      </c>
      <c r="I51" s="39">
        <v>69749</v>
      </c>
      <c r="J51" s="13"/>
    </row>
    <row r="52" spans="2:10" ht="16.5" customHeight="1">
      <c r="B52" s="6"/>
      <c r="C52" s="6"/>
      <c r="D52" s="7" t="s">
        <v>70</v>
      </c>
      <c r="E52" s="17" t="s">
        <v>71</v>
      </c>
      <c r="F52" s="28">
        <v>215090</v>
      </c>
      <c r="G52" s="21">
        <v>104428.56</v>
      </c>
      <c r="H52" s="40">
        <f t="shared" si="1"/>
        <v>0.48551099539727555</v>
      </c>
      <c r="I52" s="39">
        <v>215090</v>
      </c>
      <c r="J52" s="13"/>
    </row>
    <row r="53" spans="2:10" ht="16.5" customHeight="1">
      <c r="B53" s="6"/>
      <c r="C53" s="6"/>
      <c r="D53" s="7" t="s">
        <v>80</v>
      </c>
      <c r="E53" s="17" t="s">
        <v>81</v>
      </c>
      <c r="F53" s="28">
        <v>18000</v>
      </c>
      <c r="G53" s="22">
        <v>5168.6</v>
      </c>
      <c r="H53" s="40">
        <f t="shared" si="1"/>
        <v>0.2871444444444445</v>
      </c>
      <c r="I53" s="39">
        <v>18000</v>
      </c>
      <c r="J53" s="13"/>
    </row>
    <row r="54" spans="2:10" ht="16.5" customHeight="1">
      <c r="B54" s="6"/>
      <c r="C54" s="6"/>
      <c r="D54" s="7" t="s">
        <v>74</v>
      </c>
      <c r="E54" s="17" t="s">
        <v>75</v>
      </c>
      <c r="F54" s="28">
        <v>25000</v>
      </c>
      <c r="G54" s="22">
        <f>39694.97+800</f>
        <v>40494.97</v>
      </c>
      <c r="H54" s="40">
        <f t="shared" si="1"/>
        <v>1.6197988</v>
      </c>
      <c r="I54" s="39">
        <v>25000</v>
      </c>
      <c r="J54" s="13"/>
    </row>
    <row r="55" spans="2:10" ht="16.5" customHeight="1">
      <c r="B55" s="6"/>
      <c r="C55" s="6"/>
      <c r="D55" s="7" t="s">
        <v>76</v>
      </c>
      <c r="E55" s="17" t="s">
        <v>77</v>
      </c>
      <c r="F55" s="28">
        <v>23000</v>
      </c>
      <c r="G55" s="21">
        <v>1361.44</v>
      </c>
      <c r="H55" s="40">
        <f t="shared" si="1"/>
        <v>0.05919304347826087</v>
      </c>
      <c r="I55" s="39">
        <v>23000</v>
      </c>
      <c r="J55" s="13"/>
    </row>
    <row r="56" spans="2:10" ht="21.75" customHeight="1">
      <c r="B56" s="3"/>
      <c r="C56" s="4" t="s">
        <v>82</v>
      </c>
      <c r="D56" s="5"/>
      <c r="E56" s="16" t="s">
        <v>83</v>
      </c>
      <c r="F56" s="27">
        <f>F57+F58+F59+F60+F61</f>
        <v>65750</v>
      </c>
      <c r="G56" s="43">
        <f>G57+G58+G59+G60+G61</f>
        <v>45944.34</v>
      </c>
      <c r="H56" s="35">
        <f t="shared" si="1"/>
        <v>0.6987732319391634</v>
      </c>
      <c r="I56" s="41">
        <f>I57+I58+I59+I60+I61</f>
        <v>65750</v>
      </c>
      <c r="J56" s="13"/>
    </row>
    <row r="57" spans="2:10" ht="16.5" customHeight="1">
      <c r="B57" s="6"/>
      <c r="C57" s="6"/>
      <c r="D57" s="7" t="s">
        <v>84</v>
      </c>
      <c r="E57" s="17" t="s">
        <v>85</v>
      </c>
      <c r="F57" s="28">
        <v>5500</v>
      </c>
      <c r="G57" s="20">
        <v>4135</v>
      </c>
      <c r="H57" s="40">
        <f t="shared" si="1"/>
        <v>0.7518181818181818</v>
      </c>
      <c r="I57" s="39">
        <v>5500</v>
      </c>
      <c r="J57" s="13"/>
    </row>
    <row r="58" spans="2:10" ht="16.5" customHeight="1">
      <c r="B58" s="6"/>
      <c r="C58" s="6"/>
      <c r="D58" s="7" t="s">
        <v>86</v>
      </c>
      <c r="E58" s="17" t="s">
        <v>87</v>
      </c>
      <c r="F58" s="28">
        <v>20000</v>
      </c>
      <c r="G58" s="20">
        <v>11178.33</v>
      </c>
      <c r="H58" s="40">
        <f t="shared" si="1"/>
        <v>0.5589165</v>
      </c>
      <c r="I58" s="39">
        <v>20000</v>
      </c>
      <c r="J58" s="13"/>
    </row>
    <row r="59" spans="2:10" ht="16.5" customHeight="1">
      <c r="B59" s="6"/>
      <c r="C59" s="6"/>
      <c r="D59" s="7" t="s">
        <v>88</v>
      </c>
      <c r="E59" s="17" t="s">
        <v>89</v>
      </c>
      <c r="F59" s="28">
        <v>40000</v>
      </c>
      <c r="G59" s="20">
        <v>28301.01</v>
      </c>
      <c r="H59" s="40">
        <f t="shared" si="1"/>
        <v>0.70752525</v>
      </c>
      <c r="I59" s="39">
        <v>40000</v>
      </c>
      <c r="J59" s="13"/>
    </row>
    <row r="60" spans="2:10" ht="19.5" customHeight="1">
      <c r="B60" s="6"/>
      <c r="C60" s="6"/>
      <c r="D60" s="7" t="s">
        <v>90</v>
      </c>
      <c r="E60" s="17" t="s">
        <v>91</v>
      </c>
      <c r="F60" s="28">
        <v>150</v>
      </c>
      <c r="G60" s="20">
        <v>2330</v>
      </c>
      <c r="H60" s="40">
        <f t="shared" si="1"/>
        <v>15.533333333333333</v>
      </c>
      <c r="I60" s="39">
        <v>150</v>
      </c>
      <c r="J60" s="13"/>
    </row>
    <row r="61" spans="2:10" ht="16.5" customHeight="1">
      <c r="B61" s="6"/>
      <c r="C61" s="6"/>
      <c r="D61" s="7" t="s">
        <v>42</v>
      </c>
      <c r="E61" s="17" t="s">
        <v>43</v>
      </c>
      <c r="F61" s="28">
        <v>100</v>
      </c>
      <c r="G61" s="20">
        <v>0</v>
      </c>
      <c r="H61" s="40">
        <f t="shared" si="1"/>
        <v>0</v>
      </c>
      <c r="I61" s="39">
        <v>100</v>
      </c>
      <c r="J61" s="13"/>
    </row>
    <row r="62" spans="2:10" ht="16.5" customHeight="1">
      <c r="B62" s="3"/>
      <c r="C62" s="4" t="s">
        <v>92</v>
      </c>
      <c r="D62" s="5"/>
      <c r="E62" s="16" t="s">
        <v>93</v>
      </c>
      <c r="F62" s="27">
        <f>F63+F64</f>
        <v>1609215</v>
      </c>
      <c r="G62" s="43">
        <f>G63+G64</f>
        <v>742341.18</v>
      </c>
      <c r="H62" s="35">
        <f t="shared" si="1"/>
        <v>0.4613064009470456</v>
      </c>
      <c r="I62" s="41">
        <f>I63+I64</f>
        <v>1609215</v>
      </c>
      <c r="J62" s="13"/>
    </row>
    <row r="63" spans="2:10" ht="16.5" customHeight="1">
      <c r="B63" s="6"/>
      <c r="C63" s="6"/>
      <c r="D63" s="7" t="s">
        <v>94</v>
      </c>
      <c r="E63" s="17" t="s">
        <v>59</v>
      </c>
      <c r="F63" s="28">
        <v>1584215</v>
      </c>
      <c r="G63" s="20">
        <v>730659</v>
      </c>
      <c r="H63" s="40">
        <f t="shared" si="1"/>
        <v>0.46121201983316656</v>
      </c>
      <c r="I63" s="39">
        <v>1584215</v>
      </c>
      <c r="J63" s="13"/>
    </row>
    <row r="64" spans="2:10" ht="16.5" customHeight="1">
      <c r="B64" s="6"/>
      <c r="C64" s="6"/>
      <c r="D64" s="7" t="s">
        <v>95</v>
      </c>
      <c r="E64" s="17" t="s">
        <v>96</v>
      </c>
      <c r="F64" s="28">
        <v>25000</v>
      </c>
      <c r="G64" s="20">
        <f>11682.3-0.12</f>
        <v>11682.179999999998</v>
      </c>
      <c r="H64" s="40">
        <f t="shared" si="1"/>
        <v>0.46728719999999996</v>
      </c>
      <c r="I64" s="39">
        <v>25000</v>
      </c>
      <c r="J64" s="13"/>
    </row>
    <row r="65" spans="2:10" ht="16.5" customHeight="1">
      <c r="B65" s="3"/>
      <c r="C65" s="4" t="s">
        <v>97</v>
      </c>
      <c r="D65" s="5"/>
      <c r="E65" s="16" t="s">
        <v>98</v>
      </c>
      <c r="F65" s="27">
        <f>F66</f>
        <v>35000</v>
      </c>
      <c r="G65" s="43">
        <f>G66</f>
        <v>0</v>
      </c>
      <c r="H65" s="35">
        <f t="shared" si="1"/>
        <v>0</v>
      </c>
      <c r="I65" s="41">
        <f>I66</f>
        <v>35000</v>
      </c>
      <c r="J65" s="13"/>
    </row>
    <row r="66" spans="2:10" ht="16.5" customHeight="1">
      <c r="B66" s="6"/>
      <c r="C66" s="6"/>
      <c r="D66" s="7" t="s">
        <v>99</v>
      </c>
      <c r="E66" s="17" t="s">
        <v>100</v>
      </c>
      <c r="F66" s="28">
        <v>35000</v>
      </c>
      <c r="G66" s="55">
        <v>0</v>
      </c>
      <c r="H66" s="40">
        <f t="shared" si="1"/>
        <v>0</v>
      </c>
      <c r="I66" s="39">
        <v>35000</v>
      </c>
      <c r="J66" s="13"/>
    </row>
    <row r="67" spans="2:10" ht="16.5" customHeight="1">
      <c r="B67" s="2" t="s">
        <v>101</v>
      </c>
      <c r="C67" s="2"/>
      <c r="D67" s="2"/>
      <c r="E67" s="15" t="s">
        <v>102</v>
      </c>
      <c r="F67" s="52">
        <f>F68+F70</f>
        <v>4121874</v>
      </c>
      <c r="G67" s="53">
        <f>G68+G70</f>
        <v>2357944</v>
      </c>
      <c r="H67" s="56">
        <f t="shared" si="1"/>
        <v>0.5720563025458808</v>
      </c>
      <c r="I67" s="47">
        <f>I68+I70</f>
        <v>4121874</v>
      </c>
      <c r="J67" s="13"/>
    </row>
    <row r="68" spans="2:10" ht="19.5" customHeight="1">
      <c r="B68" s="3"/>
      <c r="C68" s="4" t="s">
        <v>103</v>
      </c>
      <c r="D68" s="5"/>
      <c r="E68" s="16" t="s">
        <v>104</v>
      </c>
      <c r="F68" s="27">
        <f>F69</f>
        <v>2539409</v>
      </c>
      <c r="G68" s="43">
        <f>G69</f>
        <v>1566712</v>
      </c>
      <c r="H68" s="35">
        <f t="shared" si="1"/>
        <v>0.6169593003726458</v>
      </c>
      <c r="I68" s="41">
        <f>I69</f>
        <v>2539409</v>
      </c>
      <c r="J68" s="13"/>
    </row>
    <row r="69" spans="2:10" ht="16.5" customHeight="1">
      <c r="B69" s="6"/>
      <c r="C69" s="6"/>
      <c r="D69" s="7" t="s">
        <v>105</v>
      </c>
      <c r="E69" s="17" t="s">
        <v>106</v>
      </c>
      <c r="F69" s="28">
        <v>2539409</v>
      </c>
      <c r="G69" s="20">
        <v>1566712</v>
      </c>
      <c r="H69" s="40">
        <f t="shared" si="1"/>
        <v>0.6169593003726458</v>
      </c>
      <c r="I69" s="39">
        <v>2539409</v>
      </c>
      <c r="J69" s="13"/>
    </row>
    <row r="70" spans="2:10" ht="16.5" customHeight="1">
      <c r="B70" s="3"/>
      <c r="C70" s="4" t="s">
        <v>107</v>
      </c>
      <c r="D70" s="5"/>
      <c r="E70" s="16" t="s">
        <v>108</v>
      </c>
      <c r="F70" s="27">
        <f>F71</f>
        <v>1582465</v>
      </c>
      <c r="G70" s="43">
        <f>G71</f>
        <v>791232</v>
      </c>
      <c r="H70" s="35">
        <f t="shared" si="1"/>
        <v>0.4999996840372457</v>
      </c>
      <c r="I70" s="41">
        <f>I71</f>
        <v>1582465</v>
      </c>
      <c r="J70" s="13"/>
    </row>
    <row r="71" spans="2:10" ht="16.5" customHeight="1">
      <c r="B71" s="6"/>
      <c r="C71" s="6"/>
      <c r="D71" s="7" t="s">
        <v>105</v>
      </c>
      <c r="E71" s="17" t="s">
        <v>106</v>
      </c>
      <c r="F71" s="28">
        <v>1582465</v>
      </c>
      <c r="G71" s="20">
        <v>791232</v>
      </c>
      <c r="H71" s="40">
        <f t="shared" si="1"/>
        <v>0.4999996840372457</v>
      </c>
      <c r="I71" s="39">
        <v>1582465</v>
      </c>
      <c r="J71" s="13"/>
    </row>
    <row r="72" spans="2:10" ht="16.5" customHeight="1">
      <c r="B72" s="2" t="s">
        <v>109</v>
      </c>
      <c r="C72" s="2"/>
      <c r="D72" s="2"/>
      <c r="E72" s="15" t="s">
        <v>110</v>
      </c>
      <c r="F72" s="52">
        <f>F73+F76+F80+F83</f>
        <v>213876</v>
      </c>
      <c r="G72" s="53">
        <f>G73+G76+G80+G83</f>
        <v>126942.05</v>
      </c>
      <c r="H72" s="56">
        <f t="shared" si="1"/>
        <v>0.5935310647290953</v>
      </c>
      <c r="I72" s="47">
        <f>I73+I76+I80+I83</f>
        <v>213876</v>
      </c>
      <c r="J72" s="13"/>
    </row>
    <row r="73" spans="2:10" ht="16.5" customHeight="1">
      <c r="B73" s="3"/>
      <c r="C73" s="4" t="s">
        <v>111</v>
      </c>
      <c r="D73" s="5"/>
      <c r="E73" s="16" t="s">
        <v>112</v>
      </c>
      <c r="F73" s="27">
        <f>F74+F75</f>
        <v>12776</v>
      </c>
      <c r="G73" s="43">
        <f>G74+G75</f>
        <v>11511</v>
      </c>
      <c r="H73" s="35">
        <f t="shared" si="1"/>
        <v>0.9009862241703194</v>
      </c>
      <c r="I73" s="41">
        <f>I74+I75</f>
        <v>12776</v>
      </c>
      <c r="J73" s="13"/>
    </row>
    <row r="74" spans="2:10" ht="40.5" customHeight="1">
      <c r="B74" s="6"/>
      <c r="C74" s="6"/>
      <c r="D74" s="7" t="s">
        <v>13</v>
      </c>
      <c r="E74" s="17" t="s">
        <v>14</v>
      </c>
      <c r="F74" s="28">
        <v>3000</v>
      </c>
      <c r="G74" s="20">
        <v>1735</v>
      </c>
      <c r="H74" s="40">
        <f t="shared" si="1"/>
        <v>0.5783333333333334</v>
      </c>
      <c r="I74" s="39">
        <v>3000</v>
      </c>
      <c r="J74" s="13"/>
    </row>
    <row r="75" spans="2:10" ht="36.75" customHeight="1">
      <c r="B75" s="6"/>
      <c r="C75" s="6"/>
      <c r="D75" s="7" t="s">
        <v>17</v>
      </c>
      <c r="E75" s="17" t="s">
        <v>18</v>
      </c>
      <c r="F75" s="28">
        <v>9776</v>
      </c>
      <c r="G75" s="20">
        <v>9776</v>
      </c>
      <c r="H75" s="40">
        <f t="shared" si="1"/>
        <v>1</v>
      </c>
      <c r="I75" s="39">
        <v>9776</v>
      </c>
      <c r="J75" s="13"/>
    </row>
    <row r="76" spans="2:10" ht="16.5" customHeight="1">
      <c r="B76" s="3"/>
      <c r="C76" s="4" t="s">
        <v>113</v>
      </c>
      <c r="D76" s="5"/>
      <c r="E76" s="16" t="s">
        <v>114</v>
      </c>
      <c r="F76" s="27">
        <f>F77+F78+F79</f>
        <v>190930</v>
      </c>
      <c r="G76" s="43">
        <f>G77+G78+G79</f>
        <v>107446.05</v>
      </c>
      <c r="H76" s="35">
        <f t="shared" si="1"/>
        <v>0.5627510082229089</v>
      </c>
      <c r="I76" s="41">
        <f>I77+I78+I79</f>
        <v>190930</v>
      </c>
      <c r="J76" s="13"/>
    </row>
    <row r="77" spans="2:10" ht="16.5" customHeight="1">
      <c r="B77" s="6"/>
      <c r="C77" s="6"/>
      <c r="D77" s="7" t="s">
        <v>115</v>
      </c>
      <c r="E77" s="17" t="s">
        <v>116</v>
      </c>
      <c r="F77" s="28">
        <v>25000</v>
      </c>
      <c r="G77" s="20">
        <v>17725</v>
      </c>
      <c r="H77" s="40">
        <f t="shared" si="1"/>
        <v>0.709</v>
      </c>
      <c r="I77" s="39">
        <v>25000</v>
      </c>
      <c r="J77" s="13"/>
    </row>
    <row r="78" spans="2:10" ht="16.5" customHeight="1">
      <c r="B78" s="6"/>
      <c r="C78" s="6"/>
      <c r="D78" s="7" t="s">
        <v>23</v>
      </c>
      <c r="E78" s="17" t="s">
        <v>24</v>
      </c>
      <c r="F78" s="28">
        <v>44000</v>
      </c>
      <c r="G78" s="20">
        <v>28756.05</v>
      </c>
      <c r="H78" s="40">
        <f aca="true" t="shared" si="2" ref="H78:H124">G78/F78</f>
        <v>0.6535465909090908</v>
      </c>
      <c r="I78" s="39">
        <v>44000</v>
      </c>
      <c r="J78" s="13"/>
    </row>
    <row r="79" spans="2:10" ht="27.75" customHeight="1">
      <c r="B79" s="6"/>
      <c r="C79" s="6"/>
      <c r="D79" s="7" t="s">
        <v>117</v>
      </c>
      <c r="E79" s="17" t="s">
        <v>118</v>
      </c>
      <c r="F79" s="28">
        <v>121930</v>
      </c>
      <c r="G79" s="20">
        <v>60965</v>
      </c>
      <c r="H79" s="40">
        <f t="shared" si="2"/>
        <v>0.5</v>
      </c>
      <c r="I79" s="39">
        <v>121930</v>
      </c>
      <c r="J79" s="13"/>
    </row>
    <row r="80" spans="2:10" ht="16.5" customHeight="1">
      <c r="B80" s="3"/>
      <c r="C80" s="4" t="s">
        <v>119</v>
      </c>
      <c r="D80" s="5"/>
      <c r="E80" s="16" t="s">
        <v>120</v>
      </c>
      <c r="F80" s="27">
        <f>F81+F82</f>
        <v>8800</v>
      </c>
      <c r="G80" s="43">
        <f>G81+G82</f>
        <v>7300</v>
      </c>
      <c r="H80" s="35">
        <f t="shared" si="2"/>
        <v>0.8295454545454546</v>
      </c>
      <c r="I80" s="41">
        <f>I81+I82</f>
        <v>8800</v>
      </c>
      <c r="J80" s="13"/>
    </row>
    <row r="81" spans="2:10" ht="16.5" customHeight="1">
      <c r="B81" s="6"/>
      <c r="C81" s="6"/>
      <c r="D81" s="7" t="s">
        <v>44</v>
      </c>
      <c r="E81" s="17" t="s">
        <v>45</v>
      </c>
      <c r="F81" s="28">
        <v>1500</v>
      </c>
      <c r="G81" s="20">
        <v>0</v>
      </c>
      <c r="H81" s="40">
        <f t="shared" si="2"/>
        <v>0</v>
      </c>
      <c r="I81" s="39">
        <v>1500</v>
      </c>
      <c r="J81" s="13"/>
    </row>
    <row r="82" spans="2:10" ht="39.75" customHeight="1">
      <c r="B82" s="6"/>
      <c r="C82" s="6"/>
      <c r="D82" s="7" t="s">
        <v>17</v>
      </c>
      <c r="E82" s="17" t="s">
        <v>18</v>
      </c>
      <c r="F82" s="28">
        <v>7300</v>
      </c>
      <c r="G82" s="20">
        <v>7300</v>
      </c>
      <c r="H82" s="40">
        <f t="shared" si="2"/>
        <v>1</v>
      </c>
      <c r="I82" s="39">
        <v>7300</v>
      </c>
      <c r="J82" s="13"/>
    </row>
    <row r="83" spans="2:10" ht="39.75" customHeight="1">
      <c r="B83" s="3"/>
      <c r="C83" s="4" t="s">
        <v>121</v>
      </c>
      <c r="D83" s="5"/>
      <c r="E83" s="16" t="s">
        <v>122</v>
      </c>
      <c r="F83" s="27">
        <f>F84</f>
        <v>1370</v>
      </c>
      <c r="G83" s="43">
        <f>G84</f>
        <v>685</v>
      </c>
      <c r="H83" s="35">
        <f t="shared" si="2"/>
        <v>0.5</v>
      </c>
      <c r="I83" s="41">
        <f>I84</f>
        <v>1370</v>
      </c>
      <c r="J83" s="13"/>
    </row>
    <row r="84" spans="2:10" ht="27" customHeight="1">
      <c r="B84" s="6"/>
      <c r="C84" s="6"/>
      <c r="D84" s="7" t="s">
        <v>117</v>
      </c>
      <c r="E84" s="17" t="s">
        <v>118</v>
      </c>
      <c r="F84" s="28">
        <v>1370</v>
      </c>
      <c r="G84" s="20">
        <v>685</v>
      </c>
      <c r="H84" s="40">
        <f t="shared" si="2"/>
        <v>0.5</v>
      </c>
      <c r="I84" s="39">
        <v>1370</v>
      </c>
      <c r="J84" s="13"/>
    </row>
    <row r="85" spans="2:10" ht="16.5" customHeight="1">
      <c r="B85" s="2" t="s">
        <v>123</v>
      </c>
      <c r="C85" s="2"/>
      <c r="D85" s="2"/>
      <c r="E85" s="15" t="s">
        <v>124</v>
      </c>
      <c r="F85" s="52">
        <f>F86</f>
        <v>28000</v>
      </c>
      <c r="G85" s="53">
        <f>G86</f>
        <v>13800.6</v>
      </c>
      <c r="H85" s="56">
        <f t="shared" si="2"/>
        <v>0.49287857142857144</v>
      </c>
      <c r="I85" s="47">
        <f>I86</f>
        <v>28000</v>
      </c>
      <c r="J85" s="13"/>
    </row>
    <row r="86" spans="2:10" ht="16.5" customHeight="1">
      <c r="B86" s="3"/>
      <c r="C86" s="4" t="s">
        <v>125</v>
      </c>
      <c r="D86" s="5"/>
      <c r="E86" s="16" t="s">
        <v>126</v>
      </c>
      <c r="F86" s="27">
        <f>F87</f>
        <v>28000</v>
      </c>
      <c r="G86" s="43">
        <f>G87</f>
        <v>13800.6</v>
      </c>
      <c r="H86" s="35">
        <f t="shared" si="2"/>
        <v>0.49287857142857144</v>
      </c>
      <c r="I86" s="41">
        <f>I87</f>
        <v>28000</v>
      </c>
      <c r="J86" s="13"/>
    </row>
    <row r="87" spans="2:10" ht="30" customHeight="1">
      <c r="B87" s="6"/>
      <c r="C87" s="6"/>
      <c r="D87" s="7" t="s">
        <v>13</v>
      </c>
      <c r="E87" s="17" t="s">
        <v>14</v>
      </c>
      <c r="F87" s="28">
        <v>28000</v>
      </c>
      <c r="G87" s="20">
        <v>13800.6</v>
      </c>
      <c r="H87" s="40">
        <f t="shared" si="2"/>
        <v>0.49287857142857144</v>
      </c>
      <c r="I87" s="39">
        <v>28000</v>
      </c>
      <c r="J87" s="13"/>
    </row>
    <row r="88" spans="2:10" ht="16.5" customHeight="1">
      <c r="B88" s="2" t="s">
        <v>127</v>
      </c>
      <c r="C88" s="2"/>
      <c r="D88" s="2"/>
      <c r="E88" s="15" t="s">
        <v>128</v>
      </c>
      <c r="F88" s="52">
        <f>F89+F91+F96+F99+F101+F103+F105+F108</f>
        <v>2652216</v>
      </c>
      <c r="G88" s="53">
        <f>G89+G91+G96+G99+G101+G103+G105+G108</f>
        <v>1282526.14</v>
      </c>
      <c r="H88" s="56">
        <f t="shared" si="2"/>
        <v>0.4835677561706889</v>
      </c>
      <c r="I88" s="47">
        <f>I89+I91+I96+I99+I101+I103+I105+I108</f>
        <v>2652216</v>
      </c>
      <c r="J88" s="13"/>
    </row>
    <row r="89" spans="2:10" ht="16.5" customHeight="1">
      <c r="B89" s="3"/>
      <c r="C89" s="4" t="s">
        <v>129</v>
      </c>
      <c r="D89" s="5"/>
      <c r="E89" s="16" t="s">
        <v>130</v>
      </c>
      <c r="F89" s="27">
        <f>F90</f>
        <v>1591166</v>
      </c>
      <c r="G89" s="43">
        <f>G90</f>
        <v>627300</v>
      </c>
      <c r="H89" s="35">
        <f t="shared" si="2"/>
        <v>0.39423919314515266</v>
      </c>
      <c r="I89" s="41">
        <f>I90</f>
        <v>1591166</v>
      </c>
      <c r="J89" s="13"/>
    </row>
    <row r="90" spans="2:10" ht="61.5" customHeight="1">
      <c r="B90" s="6"/>
      <c r="C90" s="6"/>
      <c r="D90" s="7" t="s">
        <v>131</v>
      </c>
      <c r="E90" s="17" t="s">
        <v>132</v>
      </c>
      <c r="F90" s="28">
        <v>1591166</v>
      </c>
      <c r="G90" s="20">
        <v>627300</v>
      </c>
      <c r="H90" s="40">
        <f t="shared" si="2"/>
        <v>0.39423919314515266</v>
      </c>
      <c r="I90" s="39">
        <v>1591166</v>
      </c>
      <c r="J90" s="13"/>
    </row>
    <row r="91" spans="2:10" ht="30" customHeight="1">
      <c r="B91" s="3"/>
      <c r="C91" s="4" t="s">
        <v>133</v>
      </c>
      <c r="D91" s="5"/>
      <c r="E91" s="16" t="s">
        <v>134</v>
      </c>
      <c r="F91" s="27">
        <f>F92+F93+F94+F95</f>
        <v>885250</v>
      </c>
      <c r="G91" s="27">
        <f>G92+G93+G94+G95</f>
        <v>554127.61</v>
      </c>
      <c r="H91" s="35">
        <f t="shared" si="2"/>
        <v>0.6259560689070883</v>
      </c>
      <c r="I91" s="41">
        <f>I92+I93+I94</f>
        <v>885250</v>
      </c>
      <c r="J91" s="13"/>
    </row>
    <row r="92" spans="2:10" ht="16.5" customHeight="1">
      <c r="B92" s="6"/>
      <c r="C92" s="6"/>
      <c r="D92" s="7" t="s">
        <v>25</v>
      </c>
      <c r="E92" s="17" t="s">
        <v>26</v>
      </c>
      <c r="F92" s="28">
        <v>20</v>
      </c>
      <c r="G92" s="20">
        <v>11.16</v>
      </c>
      <c r="H92" s="40">
        <f t="shared" si="2"/>
        <v>0.558</v>
      </c>
      <c r="I92" s="39">
        <v>20</v>
      </c>
      <c r="J92" s="13"/>
    </row>
    <row r="93" spans="2:10" ht="16.5" customHeight="1">
      <c r="B93" s="6"/>
      <c r="C93" s="6"/>
      <c r="D93" s="7" t="s">
        <v>44</v>
      </c>
      <c r="E93" s="17" t="s">
        <v>45</v>
      </c>
      <c r="F93" s="28">
        <v>230</v>
      </c>
      <c r="G93" s="20">
        <v>628.31</v>
      </c>
      <c r="H93" s="40">
        <f t="shared" si="2"/>
        <v>2.731782608695652</v>
      </c>
      <c r="I93" s="39">
        <v>230</v>
      </c>
      <c r="J93" s="13"/>
    </row>
    <row r="94" spans="2:10" ht="37.5" customHeight="1">
      <c r="B94" s="6"/>
      <c r="C94" s="6"/>
      <c r="D94" s="7" t="s">
        <v>17</v>
      </c>
      <c r="E94" s="17" t="s">
        <v>18</v>
      </c>
      <c r="F94" s="28">
        <v>885000</v>
      </c>
      <c r="G94" s="20">
        <v>549001</v>
      </c>
      <c r="H94" s="40">
        <f t="shared" si="2"/>
        <v>0.6203401129943503</v>
      </c>
      <c r="I94" s="39">
        <v>885000</v>
      </c>
      <c r="J94" s="13"/>
    </row>
    <row r="95" spans="2:10" ht="30" customHeight="1">
      <c r="B95" s="6"/>
      <c r="C95" s="6"/>
      <c r="D95" s="7" t="s">
        <v>162</v>
      </c>
      <c r="E95" s="17" t="s">
        <v>163</v>
      </c>
      <c r="F95" s="28">
        <v>0</v>
      </c>
      <c r="G95" s="20">
        <v>4487.14</v>
      </c>
      <c r="H95" s="40" t="e">
        <f t="shared" si="2"/>
        <v>#DIV/0!</v>
      </c>
      <c r="I95" s="39"/>
      <c r="J95" s="13"/>
    </row>
    <row r="96" spans="2:10" ht="42" customHeight="1">
      <c r="B96" s="3"/>
      <c r="C96" s="4" t="s">
        <v>135</v>
      </c>
      <c r="D96" s="5"/>
      <c r="E96" s="16" t="s">
        <v>136</v>
      </c>
      <c r="F96" s="27">
        <f>F97+F98</f>
        <v>9185</v>
      </c>
      <c r="G96" s="43">
        <f>G97+G98</f>
        <v>6590</v>
      </c>
      <c r="H96" s="35">
        <f t="shared" si="2"/>
        <v>0.7174741426238432</v>
      </c>
      <c r="I96" s="41">
        <f>I97+I98</f>
        <v>9185</v>
      </c>
      <c r="J96" s="13"/>
    </row>
    <row r="97" spans="2:10" ht="37.5" customHeight="1">
      <c r="B97" s="6"/>
      <c r="C97" s="6"/>
      <c r="D97" s="7" t="s">
        <v>17</v>
      </c>
      <c r="E97" s="17" t="s">
        <v>18</v>
      </c>
      <c r="F97" s="28">
        <v>4985</v>
      </c>
      <c r="G97" s="20">
        <v>4330</v>
      </c>
      <c r="H97" s="40">
        <f t="shared" si="2"/>
        <v>0.8686058174523571</v>
      </c>
      <c r="I97" s="39">
        <v>4985</v>
      </c>
      <c r="J97" s="13"/>
    </row>
    <row r="98" spans="2:10" ht="28.5" customHeight="1">
      <c r="B98" s="6"/>
      <c r="C98" s="6"/>
      <c r="D98" s="7" t="s">
        <v>117</v>
      </c>
      <c r="E98" s="17" t="s">
        <v>118</v>
      </c>
      <c r="F98" s="28">
        <v>4200</v>
      </c>
      <c r="G98" s="20">
        <v>2260</v>
      </c>
      <c r="H98" s="40">
        <f t="shared" si="2"/>
        <v>0.5380952380952381</v>
      </c>
      <c r="I98" s="39">
        <v>4200</v>
      </c>
      <c r="J98" s="13"/>
    </row>
    <row r="99" spans="2:10" ht="19.5" customHeight="1">
      <c r="B99" s="3"/>
      <c r="C99" s="4" t="s">
        <v>137</v>
      </c>
      <c r="D99" s="5"/>
      <c r="E99" s="16" t="s">
        <v>138</v>
      </c>
      <c r="F99" s="27">
        <f>F100</f>
        <v>3300</v>
      </c>
      <c r="G99" s="43">
        <f>G100</f>
        <v>2200</v>
      </c>
      <c r="H99" s="35">
        <f t="shared" si="2"/>
        <v>0.6666666666666666</v>
      </c>
      <c r="I99" s="41">
        <f>I100</f>
        <v>3300</v>
      </c>
      <c r="J99" s="13"/>
    </row>
    <row r="100" spans="2:10" ht="29.25" customHeight="1">
      <c r="B100" s="6"/>
      <c r="C100" s="6"/>
      <c r="D100" s="7" t="s">
        <v>117</v>
      </c>
      <c r="E100" s="17" t="s">
        <v>118</v>
      </c>
      <c r="F100" s="28">
        <v>3300</v>
      </c>
      <c r="G100" s="20">
        <v>2200</v>
      </c>
      <c r="H100" s="40">
        <f t="shared" si="2"/>
        <v>0.6666666666666666</v>
      </c>
      <c r="I100" s="39">
        <v>3300</v>
      </c>
      <c r="J100" s="13"/>
    </row>
    <row r="101" spans="2:10" ht="16.5" customHeight="1">
      <c r="B101" s="3"/>
      <c r="C101" s="4" t="s">
        <v>139</v>
      </c>
      <c r="D101" s="5"/>
      <c r="E101" s="16" t="s">
        <v>140</v>
      </c>
      <c r="F101" s="27">
        <f>F102</f>
        <v>29200</v>
      </c>
      <c r="G101" s="43">
        <f>G102</f>
        <v>25220</v>
      </c>
      <c r="H101" s="35">
        <f t="shared" si="2"/>
        <v>0.8636986301369863</v>
      </c>
      <c r="I101" s="41">
        <f>I102</f>
        <v>29200</v>
      </c>
      <c r="J101" s="13"/>
    </row>
    <row r="102" spans="2:10" ht="27.75" customHeight="1">
      <c r="B102" s="6"/>
      <c r="C102" s="6"/>
      <c r="D102" s="7" t="s">
        <v>117</v>
      </c>
      <c r="E102" s="17" t="s">
        <v>118</v>
      </c>
      <c r="F102" s="28">
        <v>29200</v>
      </c>
      <c r="G102" s="20">
        <v>25220</v>
      </c>
      <c r="H102" s="40">
        <f t="shared" si="2"/>
        <v>0.8636986301369863</v>
      </c>
      <c r="I102" s="39">
        <v>29200</v>
      </c>
      <c r="J102" s="13"/>
    </row>
    <row r="103" spans="2:10" ht="16.5" customHeight="1">
      <c r="B103" s="3"/>
      <c r="C103" s="4" t="s">
        <v>141</v>
      </c>
      <c r="D103" s="5"/>
      <c r="E103" s="16" t="s">
        <v>142</v>
      </c>
      <c r="F103" s="27">
        <f>F104</f>
        <v>85000</v>
      </c>
      <c r="G103" s="43">
        <f>G104</f>
        <v>42500</v>
      </c>
      <c r="H103" s="35">
        <f t="shared" si="2"/>
        <v>0.5</v>
      </c>
      <c r="I103" s="41">
        <f>I104</f>
        <v>85000</v>
      </c>
      <c r="J103" s="13"/>
    </row>
    <row r="104" spans="2:10" ht="30.75" customHeight="1">
      <c r="B104" s="6"/>
      <c r="C104" s="6"/>
      <c r="D104" s="7" t="s">
        <v>117</v>
      </c>
      <c r="E104" s="17" t="s">
        <v>118</v>
      </c>
      <c r="F104" s="28">
        <v>85000</v>
      </c>
      <c r="G104" s="20">
        <v>42500</v>
      </c>
      <c r="H104" s="40">
        <f t="shared" si="2"/>
        <v>0.5</v>
      </c>
      <c r="I104" s="39">
        <v>85000</v>
      </c>
      <c r="J104" s="13"/>
    </row>
    <row r="105" spans="2:10" ht="16.5" customHeight="1">
      <c r="B105" s="3"/>
      <c r="C105" s="4" t="s">
        <v>143</v>
      </c>
      <c r="D105" s="5"/>
      <c r="E105" s="16" t="s">
        <v>144</v>
      </c>
      <c r="F105" s="27">
        <f>F107+F106</f>
        <v>9060</v>
      </c>
      <c r="G105" s="27">
        <f>G107+G106</f>
        <v>4558.53</v>
      </c>
      <c r="H105" s="35">
        <f t="shared" si="2"/>
        <v>0.5031490066225165</v>
      </c>
      <c r="I105" s="41">
        <f>I107</f>
        <v>9060</v>
      </c>
      <c r="J105" s="13"/>
    </row>
    <row r="106" spans="2:10" ht="16.5" customHeight="1">
      <c r="B106" s="29"/>
      <c r="C106" s="30"/>
      <c r="D106" s="31" t="s">
        <v>23</v>
      </c>
      <c r="E106" s="17" t="s">
        <v>24</v>
      </c>
      <c r="F106" s="32">
        <v>0</v>
      </c>
      <c r="G106" s="33">
        <v>8.53</v>
      </c>
      <c r="H106" s="40" t="e">
        <f t="shared" si="2"/>
        <v>#DIV/0!</v>
      </c>
      <c r="I106" s="50"/>
      <c r="J106" s="13"/>
    </row>
    <row r="107" spans="2:10" ht="39" customHeight="1">
      <c r="B107" s="6"/>
      <c r="C107" s="6"/>
      <c r="D107" s="7" t="s">
        <v>17</v>
      </c>
      <c r="E107" s="17" t="s">
        <v>18</v>
      </c>
      <c r="F107" s="28">
        <v>9060</v>
      </c>
      <c r="G107" s="20">
        <v>4550</v>
      </c>
      <c r="H107" s="40">
        <f t="shared" si="2"/>
        <v>0.5022075055187638</v>
      </c>
      <c r="I107" s="39">
        <v>9060</v>
      </c>
      <c r="J107" s="13"/>
    </row>
    <row r="108" spans="2:10" ht="16.5" customHeight="1">
      <c r="B108" s="3"/>
      <c r="C108" s="4" t="s">
        <v>145</v>
      </c>
      <c r="D108" s="5"/>
      <c r="E108" s="16" t="s">
        <v>12</v>
      </c>
      <c r="F108" s="27">
        <f>F109+F110</f>
        <v>40055</v>
      </c>
      <c r="G108" s="43">
        <f>G109+G110</f>
        <v>20030</v>
      </c>
      <c r="H108" s="35">
        <f t="shared" si="2"/>
        <v>0.5000624141805018</v>
      </c>
      <c r="I108" s="41">
        <f>I109+I110</f>
        <v>40055</v>
      </c>
      <c r="J108" s="13"/>
    </row>
    <row r="109" spans="2:10" ht="37.5" customHeight="1">
      <c r="B109" s="6"/>
      <c r="C109" s="6"/>
      <c r="D109" s="7" t="s">
        <v>17</v>
      </c>
      <c r="E109" s="17" t="s">
        <v>18</v>
      </c>
      <c r="F109" s="28">
        <v>55</v>
      </c>
      <c r="G109" s="20">
        <v>30</v>
      </c>
      <c r="H109" s="40">
        <f t="shared" si="2"/>
        <v>0.5454545454545454</v>
      </c>
      <c r="I109" s="39">
        <v>55</v>
      </c>
      <c r="J109" s="13"/>
    </row>
    <row r="110" spans="2:10" ht="28.5" customHeight="1">
      <c r="B110" s="6"/>
      <c r="C110" s="6"/>
      <c r="D110" s="7" t="s">
        <v>117</v>
      </c>
      <c r="E110" s="17" t="s">
        <v>118</v>
      </c>
      <c r="F110" s="28">
        <v>40000</v>
      </c>
      <c r="G110" s="20">
        <v>20000</v>
      </c>
      <c r="H110" s="40">
        <f t="shared" si="2"/>
        <v>0.5</v>
      </c>
      <c r="I110" s="39">
        <v>40000</v>
      </c>
      <c r="J110" s="13"/>
    </row>
    <row r="111" spans="2:10" ht="16.5" customHeight="1">
      <c r="B111" s="2" t="s">
        <v>146</v>
      </c>
      <c r="C111" s="2"/>
      <c r="D111" s="2"/>
      <c r="E111" s="15" t="s">
        <v>147</v>
      </c>
      <c r="F111" s="52">
        <f>F112</f>
        <v>3361</v>
      </c>
      <c r="G111" s="53">
        <f>G112</f>
        <v>3361</v>
      </c>
      <c r="H111" s="56">
        <f t="shared" si="2"/>
        <v>1</v>
      </c>
      <c r="I111" s="47">
        <f>I112</f>
        <v>3361</v>
      </c>
      <c r="J111" s="13"/>
    </row>
    <row r="112" spans="2:10" ht="16.5" customHeight="1">
      <c r="B112" s="3"/>
      <c r="C112" s="4" t="s">
        <v>148</v>
      </c>
      <c r="D112" s="5"/>
      <c r="E112" s="16" t="s">
        <v>149</v>
      </c>
      <c r="F112" s="27">
        <f>F113</f>
        <v>3361</v>
      </c>
      <c r="G112" s="43">
        <f>G113</f>
        <v>3361</v>
      </c>
      <c r="H112" s="35">
        <f t="shared" si="2"/>
        <v>1</v>
      </c>
      <c r="I112" s="41">
        <f>I113</f>
        <v>3361</v>
      </c>
      <c r="J112" s="13"/>
    </row>
    <row r="113" spans="2:10" ht="27" customHeight="1">
      <c r="B113" s="6"/>
      <c r="C113" s="6"/>
      <c r="D113" s="7" t="s">
        <v>117</v>
      </c>
      <c r="E113" s="17" t="s">
        <v>118</v>
      </c>
      <c r="F113" s="28">
        <v>3361</v>
      </c>
      <c r="G113" s="20">
        <v>3361</v>
      </c>
      <c r="H113" s="40">
        <f t="shared" si="2"/>
        <v>1</v>
      </c>
      <c r="I113" s="39">
        <v>3361</v>
      </c>
      <c r="J113" s="13"/>
    </row>
    <row r="114" spans="2:10" ht="16.5" customHeight="1">
      <c r="B114" s="2" t="s">
        <v>150</v>
      </c>
      <c r="C114" s="2"/>
      <c r="D114" s="2"/>
      <c r="E114" s="15" t="s">
        <v>151</v>
      </c>
      <c r="F114" s="52">
        <f>F115+F119+F121</f>
        <v>229600</v>
      </c>
      <c r="G114" s="53">
        <f>G115+G119+G121</f>
        <v>151403.08</v>
      </c>
      <c r="H114" s="56">
        <f t="shared" si="2"/>
        <v>0.6594210801393727</v>
      </c>
      <c r="I114" s="47">
        <f>I115+I119+I121</f>
        <v>229600</v>
      </c>
      <c r="J114" s="13"/>
    </row>
    <row r="115" spans="2:10" ht="16.5" customHeight="1">
      <c r="B115" s="3"/>
      <c r="C115" s="4" t="s">
        <v>152</v>
      </c>
      <c r="D115" s="5"/>
      <c r="E115" s="16" t="s">
        <v>153</v>
      </c>
      <c r="F115" s="27">
        <f>F116+F117+F118</f>
        <v>217550</v>
      </c>
      <c r="G115" s="43">
        <f>G116+G117+G118</f>
        <v>129633.81</v>
      </c>
      <c r="H115" s="35">
        <f t="shared" si="2"/>
        <v>0.5958805332107562</v>
      </c>
      <c r="I115" s="41">
        <f>I116+I117+I118</f>
        <v>217550</v>
      </c>
      <c r="J115" s="13"/>
    </row>
    <row r="116" spans="2:10" ht="27" customHeight="1">
      <c r="B116" s="6"/>
      <c r="C116" s="6"/>
      <c r="D116" s="7" t="s">
        <v>90</v>
      </c>
      <c r="E116" s="17" t="s">
        <v>91</v>
      </c>
      <c r="F116" s="28">
        <v>215550</v>
      </c>
      <c r="G116" s="20">
        <v>127636.22</v>
      </c>
      <c r="H116" s="40">
        <f t="shared" si="2"/>
        <v>0.5921420552076084</v>
      </c>
      <c r="I116" s="39">
        <v>215550</v>
      </c>
      <c r="J116" s="13"/>
    </row>
    <row r="117" spans="2:10" ht="16.5" customHeight="1">
      <c r="B117" s="6"/>
      <c r="C117" s="6"/>
      <c r="D117" s="7" t="s">
        <v>42</v>
      </c>
      <c r="E117" s="17" t="s">
        <v>43</v>
      </c>
      <c r="F117" s="28">
        <v>1500</v>
      </c>
      <c r="G117" s="20">
        <v>1426.8</v>
      </c>
      <c r="H117" s="40">
        <f t="shared" si="2"/>
        <v>0.9511999999999999</v>
      </c>
      <c r="I117" s="39">
        <v>1500</v>
      </c>
      <c r="J117" s="13"/>
    </row>
    <row r="118" spans="2:10" ht="16.5" customHeight="1">
      <c r="B118" s="6"/>
      <c r="C118" s="6"/>
      <c r="D118" s="7" t="s">
        <v>76</v>
      </c>
      <c r="E118" s="17" t="s">
        <v>77</v>
      </c>
      <c r="F118" s="28">
        <v>500</v>
      </c>
      <c r="G118" s="20">
        <v>570.79</v>
      </c>
      <c r="H118" s="40">
        <f t="shared" si="2"/>
        <v>1.1415799999999998</v>
      </c>
      <c r="I118" s="39">
        <v>500</v>
      </c>
      <c r="J118" s="13"/>
    </row>
    <row r="119" spans="2:10" ht="19.5" customHeight="1">
      <c r="B119" s="3"/>
      <c r="C119" s="4" t="s">
        <v>154</v>
      </c>
      <c r="D119" s="5"/>
      <c r="E119" s="16" t="s">
        <v>155</v>
      </c>
      <c r="F119" s="27">
        <f>F120</f>
        <v>9500</v>
      </c>
      <c r="G119" s="43">
        <f>G120</f>
        <v>20605.62</v>
      </c>
      <c r="H119" s="35">
        <f t="shared" si="2"/>
        <v>2.1690126315789473</v>
      </c>
      <c r="I119" s="41">
        <f>I120</f>
        <v>9500</v>
      </c>
      <c r="J119" s="13"/>
    </row>
    <row r="120" spans="2:10" ht="16.5" customHeight="1">
      <c r="B120" s="6"/>
      <c r="C120" s="6"/>
      <c r="D120" s="7" t="s">
        <v>42</v>
      </c>
      <c r="E120" s="17" t="s">
        <v>43</v>
      </c>
      <c r="F120" s="28">
        <v>9500</v>
      </c>
      <c r="G120" s="20">
        <v>20605.62</v>
      </c>
      <c r="H120" s="40">
        <f t="shared" si="2"/>
        <v>2.1690126315789473</v>
      </c>
      <c r="I120" s="39">
        <v>9500</v>
      </c>
      <c r="J120" s="13"/>
    </row>
    <row r="121" spans="2:10" ht="16.5" customHeight="1">
      <c r="B121" s="3"/>
      <c r="C121" s="4" t="s">
        <v>156</v>
      </c>
      <c r="D121" s="5"/>
      <c r="E121" s="16" t="s">
        <v>12</v>
      </c>
      <c r="F121" s="27">
        <f>F122+F123</f>
        <v>2550</v>
      </c>
      <c r="G121" s="43">
        <f>G122+G123</f>
        <v>1163.65</v>
      </c>
      <c r="H121" s="35">
        <f t="shared" si="2"/>
        <v>0.45633333333333337</v>
      </c>
      <c r="I121" s="41">
        <f>I122+I123</f>
        <v>2550</v>
      </c>
      <c r="J121" s="13"/>
    </row>
    <row r="122" spans="2:10" ht="16.5" customHeight="1">
      <c r="B122" s="6"/>
      <c r="C122" s="6"/>
      <c r="D122" s="7" t="s">
        <v>23</v>
      </c>
      <c r="E122" s="17" t="s">
        <v>24</v>
      </c>
      <c r="F122" s="28">
        <v>2500</v>
      </c>
      <c r="G122" s="18">
        <v>1163.65</v>
      </c>
      <c r="H122" s="40">
        <f t="shared" si="2"/>
        <v>0.46546000000000004</v>
      </c>
      <c r="I122" s="39">
        <v>2500</v>
      </c>
      <c r="J122" s="13"/>
    </row>
    <row r="123" spans="2:10" ht="16.5" customHeight="1">
      <c r="B123" s="6"/>
      <c r="C123" s="6"/>
      <c r="D123" s="7" t="s">
        <v>25</v>
      </c>
      <c r="E123" s="17" t="s">
        <v>26</v>
      </c>
      <c r="F123" s="28">
        <v>50</v>
      </c>
      <c r="G123" s="18">
        <v>0</v>
      </c>
      <c r="H123" s="40">
        <f t="shared" si="2"/>
        <v>0</v>
      </c>
      <c r="I123" s="39">
        <v>50</v>
      </c>
      <c r="J123" s="13"/>
    </row>
    <row r="124" spans="2:10" s="38" customFormat="1" ht="16.5" customHeight="1">
      <c r="B124" s="36" t="s">
        <v>157</v>
      </c>
      <c r="C124" s="36"/>
      <c r="D124" s="36"/>
      <c r="E124" s="46"/>
      <c r="F124" s="57">
        <f>F4+F11+F15+F18+F22+F30+F33+F37+F67+F72+F85+F88+F111+F114</f>
        <v>12263023.25</v>
      </c>
      <c r="G124" s="57">
        <f>G4+G11+G15+G18+G22+G30+G33+G37+G67+G72+G85+G88+G111+G114</f>
        <v>6396380.889999999</v>
      </c>
      <c r="H124" s="56">
        <f t="shared" si="2"/>
        <v>0.5215990184149736</v>
      </c>
      <c r="I124" s="51">
        <f>I4+I11+I15+I18+I22+I30+I33+I37+I67+I72+I85+I88+I111+I114</f>
        <v>12263023.25</v>
      </c>
      <c r="J124" s="37"/>
    </row>
    <row r="125" ht="19.5" customHeight="1"/>
    <row r="126" ht="277.5" customHeight="1"/>
    <row r="127" ht="5.25" customHeight="1"/>
    <row r="128" spans="2:3" ht="11.25" customHeight="1">
      <c r="B128" s="8"/>
      <c r="C128" s="8"/>
    </row>
    <row r="129" spans="2:3" ht="5.25" customHeight="1">
      <c r="B129" s="8"/>
      <c r="C129" s="8"/>
    </row>
  </sheetData>
  <sheetProtection/>
  <mergeCells count="2">
    <mergeCell ref="B2:H2"/>
    <mergeCell ref="B1:H1"/>
  </mergeCells>
  <printOptions/>
  <pageMargins left="0.75" right="0.75" top="1" bottom="1" header="0.5" footer="0.5"/>
  <pageSetup fitToHeight="4" fitToWidth="1" horizontalDpi="600" verticalDpi="600" orientation="portrait" paperSize="9" scale="70" r:id="rId1"/>
  <rowBreaks count="2" manualBreakCount="2">
    <brk id="36" min="1" max="7" man="1"/>
    <brk id="8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Kawczyńska</dc:creator>
  <cp:keywords/>
  <dc:description/>
  <cp:lastModifiedBy>UMiG</cp:lastModifiedBy>
  <cp:lastPrinted>2016-08-22T10:07:08Z</cp:lastPrinted>
  <dcterms:created xsi:type="dcterms:W3CDTF">2016-07-19T08:11:01Z</dcterms:created>
  <dcterms:modified xsi:type="dcterms:W3CDTF">2016-08-22T10:08:31Z</dcterms:modified>
  <cp:category/>
  <cp:version/>
  <cp:contentType/>
  <cp:contentStatus/>
</cp:coreProperties>
</file>